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ituation (modèle)" sheetId="1" state="visible" r:id="rId3"/>
    <sheet name="Exemple rempli — Sit. n°2" sheetId="2" state="visible" r:id="rId4"/>
    <sheet name="Cas d'usage &amp; règles" sheetId="3" state="visible" r:id="rId5"/>
  </sheets>
  <definedNames>
    <definedName function="false" hidden="false" localSheetId="1" name="_xlnm.Print_Area" vbProcedure="false">'Exemple rempli — Sit. n°2'!$B$2:$I$48</definedName>
    <definedName function="false" hidden="false" localSheetId="0" name="_xlnm.Print_Area" vbProcedure="false">'Situation (modèle)'!$B$2:$I$48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<sst xmlns="http://schemas.openxmlformats.org/spreadsheetml/2006/main" count="119" uniqueCount="76">
  <si>
    <t xml:space="preserve">FACTURE DE SITUATION</t>
  </si>
  <si>
    <t xml:space="preserve">Modèle WHY v1.0 — vérifié au 21/08/2026 · zones crème = à saisir, le reste se calcule</t>
  </si>
  <si>
    <t xml:space="preserve">Émetteur</t>
  </si>
  <si>
    <t xml:space="preserve">[Votre entreprise — SIRET — adresse]</t>
  </si>
  <si>
    <t xml:space="preserve">Facture n°</t>
  </si>
  <si>
    <t xml:space="preserve">[2026-S…]</t>
  </si>
  <si>
    <t xml:space="preserve">Client / MO</t>
  </si>
  <si>
    <t xml:space="preserve">[Client — adresse]</t>
  </si>
  <si>
    <t xml:space="preserve">Situation n°</t>
  </si>
  <si>
    <t xml:space="preserve">[2]</t>
  </si>
  <si>
    <t xml:space="preserve">Chantier</t>
  </si>
  <si>
    <t xml:space="preserve">[Nom / adresse du chantier]</t>
  </si>
  <si>
    <t xml:space="preserve">Période / arrêté au</t>
  </si>
  <si>
    <t xml:space="preserve">[31/08/2026]</t>
  </si>
  <si>
    <t xml:space="preserve">PARAMÈTRES DU MARCHÉ</t>
  </si>
  <si>
    <t xml:space="preserve">Taux de TVA (0 = autoliquidation)</t>
  </si>
  <si>
    <t xml:space="preserve">20 % neuf · 10 % rénovation +2 ans · 5,5 % énergie · 0 = sous-traitance (mention art. 283, 2 nonies CGI obligatoire)</t>
  </si>
  <si>
    <t xml:space="preserve">Taux retenue de garantie</t>
  </si>
  <si>
    <t xml:space="preserve">5 % MAXIMUM (loi n° 71-584) — 0 si caution bancaire</t>
  </si>
  <si>
    <t xml:space="preserve">Assiette de la retenue</t>
  </si>
  <si>
    <t xml:space="preserve">TTC</t>
  </si>
  <si>
    <t xml:space="preserve">TTC = défaut (loi 71-584 : 5 % des acomptes) · HT si votre marché/CCAP le prévoit</t>
  </si>
  <si>
    <t xml:space="preserve">Taux compte prorata (sur HT)</t>
  </si>
  <si>
    <t xml:space="preserve">Selon convention de compte prorata — 0 si non applicable ; régularisé par le gestionnaire</t>
  </si>
  <si>
    <t xml:space="preserve">Acompte / avance à imputer (€ TTC)</t>
  </si>
  <si>
    <t xml:space="preserve">Part de l'acompte initial imputée sur CETTE situation, selon l'échéancier convenu</t>
  </si>
  <si>
    <t xml:space="preserve">N°</t>
  </si>
  <si>
    <t xml:space="preserve">Désignation du poste</t>
  </si>
  <si>
    <t xml:space="preserve">Marché HT (€)</t>
  </si>
  <si>
    <t xml:space="preserve">% avct cumulé</t>
  </si>
  <si>
    <t xml:space="preserve">Cumul HT (€)</t>
  </si>
  <si>
    <t xml:space="preserve">% antérieur</t>
  </si>
  <si>
    <t xml:space="preserve">Antérieur HT (€)</t>
  </si>
  <si>
    <t xml:space="preserve">SITUATION HT (€)</t>
  </si>
  <si>
    <t xml:space="preserve">TOTAUX</t>
  </si>
  <si>
    <t xml:space="preserve">PIED DE FACTURE — ordre de calcul</t>
  </si>
  <si>
    <t xml:space="preserve">Montant de la situation HT</t>
  </si>
  <si>
    <t xml:space="preserve">TVA (taux du paramètre — TOUJOURS sur 100 % du HT)</t>
  </si>
  <si>
    <t xml:space="preserve">MONTANT TTC DE LA SITUATION</t>
  </si>
  <si>
    <t xml:space="preserve">− Retenue de garantie (taux × assiette TTC ou HT)</t>
  </si>
  <si>
    <t xml:space="preserve">− Compte prorata (taux × HT situation)</t>
  </si>
  <si>
    <t xml:space="preserve">− Acompte / avance imputé(e)</t>
  </si>
  <si>
    <t xml:space="preserve">NET À PAYER</t>
  </si>
  <si>
    <t xml:space="preserve">Suivi retenue de garantie — cumul retenu à date</t>
  </si>
  <si>
    <t xml:space="preserve">RG des situations précédentes (report)</t>
  </si>
  <si>
    <t xml:space="preserve">RG cumulée à libérer 1 an après réception</t>
  </si>
  <si>
    <t xml:space="preserve">Mentions selon le cas : « Autoliquidation — TVA due par le preneur, art. 283, 2 nonies du CGI » (sous-traitance, taux 0) · « TVA 10 % / 5,5 % — attestation client conservée » (rénovation) ·</t>
  </si>
  <si>
    <t xml:space="preserve">« Retenue de garantie [5] % (loi n° 71-584 du 16/07/1971) — libération 1 an après réception » · Pénalités de retard : taux de vos CGV + indemnité forfaitaire 40 € (art. L.441-10 &amp; D.441-5 C. com.).</t>
  </si>
  <si>
    <t xml:space="preserve">Modèle offert par WhySoft Group — why.eu/modeles · Généré à la main aujourd'hui, généré automatiquement demain ? WHY Manager calcule situations, cumuls, retenue et prorata sans erreur d'arrondi.</t>
  </si>
  <si>
    <t xml:space="preserve">SARL Bâti Nord — 123 456 789 00012 — Landas (59)</t>
  </si>
  <si>
    <t xml:space="preserve">2026-047</t>
  </si>
  <si>
    <t xml:space="preserve">SCI Les Tilleuls — Lille (59)</t>
  </si>
  <si>
    <t xml:space="preserve">Réhabilitation 8 logements — rue des Pins, Lille</t>
  </si>
  <si>
    <t xml:space="preserve">arrêté au 31/07/2026</t>
  </si>
  <si>
    <t xml:space="preserve">1.1</t>
  </si>
  <si>
    <t xml:space="preserve">Installation de chantier</t>
  </si>
  <si>
    <t xml:space="preserve">1.2</t>
  </si>
  <si>
    <t xml:space="preserve">Gros œuvre — maçonnerie</t>
  </si>
  <si>
    <t xml:space="preserve">2.1</t>
  </si>
  <si>
    <t xml:space="preserve">Charpente — couverture</t>
  </si>
  <si>
    <t xml:space="preserve">3.1</t>
  </si>
  <si>
    <t xml:space="preserve">Menuiseries extérieures</t>
  </si>
  <si>
    <t xml:space="preserve">3.2</t>
  </si>
  <si>
    <t xml:space="preserve">Plâtrerie — isolation</t>
  </si>
  <si>
    <t xml:space="preserve">LES CAS D'USAGE INTÉGRÉS — et les règles vérifiées (21/08/2026)</t>
  </si>
  <si>
    <t xml:space="preserve">① TVA : TOUJOURS calculée sur 100 % du HT de la situation, jamais sur le montant après retenue (art. 269 CGI — la TVA est due sur la totalité, même sur la part retenue). Taux : 20 % (neuf), 10 % (rénovation logement +2 ans, attestation), 5,5 % (rénovation énergétique, attestation), 0 = AUTOLIQUIDATION en sous-traitance (facture HT + mention « Autoliquidation — art. 283, 2 nonies du CGI » ; ne JAMAIS facturer la TVA dans ce cas).</t>
  </si>
  <si>
    <t xml:space="preserve">② Retenue de garantie : 5 % MAXIMUM. Assiette PARAMÉTRABLE dans ce modèle car les pratiques divergent : la loi n° 71-584 vise « 5 % des acomptes » (= paiements TTC, notre défaut, pratique majoritaire des logiciels) mais certains marchés/CCAP la stipulent sur le HT — appliquez VOTRE contrat. En autoliquidation, HT = TTC : la question disparaît. La TVA reste due sur 100 % du HT dans tous les cas. Substitution possible par caution bancaire (taux à 0).</t>
  </si>
  <si>
    <t xml:space="preserve">③ Compte prorata : contribution aux dépenses communes du chantier, en général 1 à 2 % du HT, déduite sur chaque situation puis régularisée par le gestionnaire du compte (qui facture de son côté). Mettre 0 si pas de convention de compte prorata.</t>
  </si>
  <si>
    <t xml:space="preserve">④ Acompte / avance : il s'impute sur les situations selon l'échéancier convenu — mais on n'applique JAMAIS retenue de garantie ni prorata sur une facture d'ACOMPTE elle-même (aucuns travaux exécutés à garantir).</t>
  </si>
  <si>
    <t xml:space="preserve">⑤ Le cumul : chaque ligne facture (cumul d'avancement × marché HT) − (déjà facturé). Le % antérieur = le % cumulé de la situation précédente, ligne à ligne. Le cumul se calcule sur l'AVANCEMENT constaté, jamais sur les paiements reçus.</t>
  </si>
  <si>
    <t xml:space="preserve">⑥ Arrondis : chaque montant est arrondi à 2 décimales LIGNE PAR LIGNE (fonction ROUND) — sinon, sur 15 postes et 8 situations, l'écart au centime apparaît au solde. La dernière situation (100 %) doit reconstituer exactement le marché : vérifiez le cumul.</t>
  </si>
  <si>
    <t xml:space="preserve">⑦ Deux taux de TVA sur un même chantier (ex. 10 % + 5,5 %) : établissez deux sections/situations distinctes, une par taux — ce modèle traite un taux par document.</t>
  </si>
  <si>
    <t xml:space="preserve">⑧ Travaux supplémentaires / avenants : ajoutez-les en lignes de postes (marché HT = montant de l'avenant) dès l'avenant signé — jamais en majoration invisible d'un poste existant.</t>
  </si>
  <si>
    <t xml:space="preserve">⑨ Mentions de facture : toutes les mentions légales habituelles s'appliquent (une situation EST une facture) + numérotation continue, n° de situation, référence chantier/devis, date d'arrêté, échéance, taux de pénalités + indemnité 40 €. Facturation électronique 2026 : les situations passent par votre Plateforme Agréée comme toute facture B2B (format Factur-X recommandé pour porter avancement et retenue).</t>
  </si>
  <si>
    <t xml:space="preserve">⑩ Dernière situation ≠ DGD : la situation à 100 % solde la facturation ; le décompte général définitif (modèle dédié WHY) récapitule ensuite l'ensemble du marché, avenants, révisions et retenue à libérer.</t>
  </si>
  <si>
    <t xml:space="preserve">Sources : loi n° 71-584 du 16/07/1971 · CGI art. 269 (exigibilité) et 283, 2 nonies (autoliquidation) · C. com. L.441-9/L.441-10 &amp; D.441-5 (mentions, pénalités, 40 €) · pratiques constatées (éditeurs et docs comptables, août 2026). Document banque de modèles WHY v1.0 — ne constitue pas un conseil juridique/comptable.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</si>
</sst>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%"/>
    <numFmt numFmtId="166" formatCode="#,##0.00"/>
    <numFmt numFmtId="167" formatCode="0.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700000"/>
      <name val="Poppins"/>
      <family val="0"/>
      <charset val="1"/>
    </font>
    <font>
      <i val="true"/>
      <sz val="9"/>
      <color rgb="FF656565"/>
      <name val="Poppins"/>
      <family val="0"/>
      <charset val="1"/>
    </font>
    <font>
      <b val="true"/>
      <sz val="10"/>
      <color rgb="FF700000"/>
      <name val="Poppins"/>
      <family val="0"/>
      <charset val="1"/>
    </font>
    <font>
      <sz val="10"/>
      <name val="Poppins"/>
      <family val="0"/>
      <charset val="1"/>
    </font>
    <font>
      <b val="true"/>
      <sz val="11"/>
      <color rgb="FFFFFFFF"/>
      <name val="Poppins"/>
      <family val="0"/>
      <charset val="1"/>
    </font>
    <font>
      <b val="true"/>
      <sz val="10"/>
      <name val="Poppins"/>
      <family val="0"/>
      <charset val="1"/>
    </font>
    <font>
      <i val="true"/>
      <sz val="8.5"/>
      <color rgb="FF656565"/>
      <name val="Poppins"/>
      <family val="0"/>
      <charset val="1"/>
    </font>
    <font>
      <b val="true"/>
      <sz val="9.5"/>
      <color rgb="FFFFFFFF"/>
      <name val="Poppins"/>
      <family val="0"/>
      <charset val="1"/>
    </font>
    <font>
      <sz val="9.5"/>
      <name val="Poppins"/>
      <family val="0"/>
      <charset val="1"/>
    </font>
    <font>
      <sz val="10"/>
      <color rgb="FF211C14"/>
      <name val="Poppins"/>
      <family val="0"/>
      <charset val="1"/>
    </font>
    <font>
      <b val="true"/>
      <sz val="9.5"/>
      <color rgb="FF656565"/>
      <name val="Poppins"/>
      <family val="0"/>
      <charset val="1"/>
    </font>
    <font>
      <b val="true"/>
      <sz val="9.5"/>
      <name val="Poppins"/>
      <family val="0"/>
      <charset val="1"/>
    </font>
    <font>
      <b val="true"/>
      <sz val="9.5"/>
      <color rgb="FF700000"/>
      <name val="Poppins"/>
      <family val="0"/>
      <charset val="1"/>
    </font>
    <font>
      <i val="true"/>
      <sz val="8"/>
      <color rgb="FF656565"/>
      <name val="Poppins"/>
      <family val="0"/>
      <charset val="1"/>
    </font>
    <font>
      <b val="true"/>
      <sz val="13"/>
      <color rgb="FF700000"/>
      <name val="Poppins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5F0DD"/>
        <bgColor rgb="FFFAF6E8"/>
      </patternFill>
    </fill>
    <fill>
      <patternFill patternType="solid">
        <fgColor rgb="FF700000"/>
        <bgColor rgb="FF800000"/>
      </patternFill>
    </fill>
    <fill>
      <patternFill patternType="solid">
        <fgColor rgb="FFFAF6E8"/>
        <bgColor rgb="FFF5F0DD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 style="thin">
        <color rgb="FFD8D0BC"/>
      </right>
      <top/>
      <bottom style="thin">
        <color rgb="FFD8D0BC"/>
      </bottom>
      <diagonal/>
    </border>
    <border diagonalUp="false" diagonalDown="false">
      <left style="thin">
        <color rgb="FFD8D0BC"/>
      </left>
      <right style="thin">
        <color rgb="FFD8D0BC"/>
      </right>
      <top style="thin">
        <color rgb="FFD8D0BC"/>
      </top>
      <bottom style="thin">
        <color rgb="FFD8D0B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9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2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2" fillId="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2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6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3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2" fillId="2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6" fillId="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00000"/>
      <rgbColor rgb="FF008000"/>
      <rgbColor rgb="FF000080"/>
      <rgbColor rgb="FF808000"/>
      <rgbColor rgb="FF800080"/>
      <rgbColor rgb="FF008080"/>
      <rgbColor rgb="FFD8D0BC"/>
      <rgbColor rgb="FF808080"/>
      <rgbColor rgb="FF9999FF"/>
      <rgbColor rgb="FF993366"/>
      <rgbColor rgb="FFFAF6E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5F0DD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56565"/>
      <rgbColor rgb="FF969696"/>
      <rgbColor rgb="FF003366"/>
      <rgbColor rgb="FF339966"/>
      <rgbColor rgb="FF003300"/>
      <rgbColor rgb="FF211C14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7"/>
    <col collapsed="false" customWidth="true" hidden="false" outlineLevel="0" max="3" min="3" style="1" width="34"/>
    <col collapsed="false" customWidth="true" hidden="false" outlineLevel="0" max="4" min="4" style="1" width="13"/>
    <col collapsed="false" customWidth="true" hidden="false" outlineLevel="0" max="5" min="5" style="1" width="11"/>
    <col collapsed="false" customWidth="true" hidden="false" outlineLevel="0" max="6" min="6" style="1" width="13"/>
    <col collapsed="false" customWidth="true" hidden="false" outlineLevel="0" max="7" min="7" style="1" width="11"/>
    <col collapsed="false" customWidth="true" hidden="false" outlineLevel="0" max="8" min="8" style="1" width="13"/>
    <col collapsed="false" customWidth="true" hidden="false" outlineLevel="0" max="9" min="9" style="1" width="14"/>
  </cols>
  <sheetData>
    <row r="2" customFormat="false" ht="19.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5" customFormat="false" ht="15" hidden="false" customHeight="true" outlineLevel="0" collapsed="false">
      <c r="B5" s="4" t="s">
        <v>2</v>
      </c>
      <c r="C5" s="4"/>
      <c r="D5" s="5" t="s">
        <v>3</v>
      </c>
      <c r="E5" s="5"/>
      <c r="F5" s="5"/>
      <c r="G5" s="6" t="s">
        <v>4</v>
      </c>
      <c r="H5" s="6"/>
      <c r="I5" s="7" t="s">
        <v>5</v>
      </c>
    </row>
    <row r="6" customFormat="false" ht="15" hidden="false" customHeight="true" outlineLevel="0" collapsed="false">
      <c r="B6" s="4" t="s">
        <v>6</v>
      </c>
      <c r="C6" s="4"/>
      <c r="D6" s="5" t="s">
        <v>7</v>
      </c>
      <c r="E6" s="5"/>
      <c r="F6" s="5"/>
      <c r="G6" s="6" t="s">
        <v>8</v>
      </c>
      <c r="H6" s="6"/>
      <c r="I6" s="7" t="s">
        <v>9</v>
      </c>
    </row>
    <row r="7" customFormat="false" ht="15" hidden="false" customHeight="true" outlineLevel="0" collapsed="false">
      <c r="B7" s="4" t="s">
        <v>10</v>
      </c>
      <c r="C7" s="4"/>
      <c r="D7" s="5" t="s">
        <v>11</v>
      </c>
      <c r="E7" s="5"/>
      <c r="F7" s="5"/>
      <c r="G7" s="6" t="s">
        <v>12</v>
      </c>
      <c r="H7" s="6"/>
      <c r="I7" s="7" t="s">
        <v>13</v>
      </c>
    </row>
    <row r="9" customFormat="false" ht="15" hidden="false" customHeight="true" outlineLevel="0" collapsed="false">
      <c r="B9" s="8" t="s">
        <v>14</v>
      </c>
      <c r="C9" s="8"/>
      <c r="D9" s="8"/>
      <c r="E9" s="8"/>
      <c r="F9" s="8"/>
      <c r="G9" s="8"/>
      <c r="H9" s="8"/>
    </row>
    <row r="11" customFormat="false" ht="15" hidden="false" customHeight="true" outlineLevel="0" collapsed="false">
      <c r="B11" s="9" t="s">
        <v>15</v>
      </c>
      <c r="C11" s="9"/>
      <c r="D11" s="10" t="n">
        <v>0.1</v>
      </c>
      <c r="E11" s="11" t="s">
        <v>16</v>
      </c>
      <c r="F11" s="11"/>
      <c r="G11" s="11"/>
      <c r="H11" s="11"/>
      <c r="I11" s="11"/>
    </row>
    <row r="12" customFormat="false" ht="15" hidden="false" customHeight="true" outlineLevel="0" collapsed="false">
      <c r="B12" s="9" t="s">
        <v>17</v>
      </c>
      <c r="C12" s="9"/>
      <c r="D12" s="10" t="n">
        <v>0.05</v>
      </c>
      <c r="E12" s="11" t="s">
        <v>18</v>
      </c>
      <c r="F12" s="11"/>
      <c r="G12" s="11"/>
      <c r="H12" s="11"/>
      <c r="I12" s="11"/>
    </row>
    <row r="13" customFormat="false" ht="15" hidden="false" customHeight="true" outlineLevel="0" collapsed="false">
      <c r="B13" s="9" t="s">
        <v>19</v>
      </c>
      <c r="C13" s="9"/>
      <c r="D13" s="12" t="s">
        <v>20</v>
      </c>
      <c r="E13" s="11" t="s">
        <v>21</v>
      </c>
      <c r="F13" s="11"/>
      <c r="G13" s="11"/>
      <c r="H13" s="11"/>
      <c r="I13" s="11"/>
    </row>
    <row r="14" customFormat="false" ht="15" hidden="false" customHeight="true" outlineLevel="0" collapsed="false">
      <c r="B14" s="9" t="s">
        <v>22</v>
      </c>
      <c r="C14" s="9"/>
      <c r="D14" s="10" t="n">
        <v>0</v>
      </c>
      <c r="E14" s="11" t="s">
        <v>23</v>
      </c>
      <c r="F14" s="11"/>
      <c r="G14" s="11"/>
      <c r="H14" s="11"/>
      <c r="I14" s="11"/>
    </row>
    <row r="15" customFormat="false" ht="15" hidden="false" customHeight="true" outlineLevel="0" collapsed="false">
      <c r="B15" s="9" t="s">
        <v>24</v>
      </c>
      <c r="C15" s="9"/>
      <c r="D15" s="13" t="n">
        <v>0</v>
      </c>
      <c r="E15" s="11" t="s">
        <v>25</v>
      </c>
      <c r="F15" s="11"/>
      <c r="G15" s="11"/>
      <c r="H15" s="11"/>
      <c r="I15" s="11"/>
    </row>
    <row r="17" customFormat="false" ht="27.75" hidden="false" customHeight="true" outlineLevel="0" collapsed="false">
      <c r="B17" s="14" t="s">
        <v>26</v>
      </c>
      <c r="C17" s="14" t="s">
        <v>27</v>
      </c>
      <c r="D17" s="14" t="s">
        <v>28</v>
      </c>
      <c r="E17" s="14" t="s">
        <v>29</v>
      </c>
      <c r="F17" s="14" t="s">
        <v>30</v>
      </c>
      <c r="G17" s="14" t="s">
        <v>31</v>
      </c>
      <c r="H17" s="14" t="s">
        <v>32</v>
      </c>
      <c r="I17" s="14" t="s">
        <v>33</v>
      </c>
    </row>
    <row r="18" customFormat="false" ht="15" hidden="false" customHeight="true" outlineLevel="0" collapsed="false">
      <c r="B18" s="15"/>
      <c r="C18" s="15"/>
      <c r="D18" s="16"/>
      <c r="E18" s="17"/>
      <c r="F18" s="18" t="str">
        <f aca="false">IF($D18="","",ROUND($D18*$E18,2))</f>
        <v/>
      </c>
      <c r="G18" s="17"/>
      <c r="H18" s="18" t="str">
        <f aca="false">IF($D18="","",ROUND($D18*$G18,2))</f>
        <v/>
      </c>
      <c r="I18" s="18" t="str">
        <f aca="false">IF($D18="","",$F18-$H18)</f>
        <v/>
      </c>
    </row>
    <row r="19" customFormat="false" ht="15" hidden="false" customHeight="true" outlineLevel="0" collapsed="false">
      <c r="B19" s="15"/>
      <c r="C19" s="15"/>
      <c r="D19" s="16"/>
      <c r="E19" s="17"/>
      <c r="F19" s="18" t="str">
        <f aca="false">IF($D19="","",ROUND($D19*$E19,2))</f>
        <v/>
      </c>
      <c r="G19" s="17"/>
      <c r="H19" s="18" t="str">
        <f aca="false">IF($D19="","",ROUND($D19*$G19,2))</f>
        <v/>
      </c>
      <c r="I19" s="18" t="str">
        <f aca="false">IF($D19="","",$F19-$H19)</f>
        <v/>
      </c>
    </row>
    <row r="20" customFormat="false" ht="15" hidden="false" customHeight="true" outlineLevel="0" collapsed="false">
      <c r="B20" s="15"/>
      <c r="C20" s="15"/>
      <c r="D20" s="16"/>
      <c r="E20" s="17"/>
      <c r="F20" s="18" t="str">
        <f aca="false">IF($D20="","",ROUND($D20*$E20,2))</f>
        <v/>
      </c>
      <c r="G20" s="17"/>
      <c r="H20" s="18" t="str">
        <f aca="false">IF($D20="","",ROUND($D20*$G20,2))</f>
        <v/>
      </c>
      <c r="I20" s="18" t="str">
        <f aca="false">IF($D20="","",$F20-$H20)</f>
        <v/>
      </c>
    </row>
    <row r="21" customFormat="false" ht="15" hidden="false" customHeight="true" outlineLevel="0" collapsed="false">
      <c r="B21" s="15"/>
      <c r="C21" s="15"/>
      <c r="D21" s="16"/>
      <c r="E21" s="17"/>
      <c r="F21" s="18" t="str">
        <f aca="false">IF($D21="","",ROUND($D21*$E21,2))</f>
        <v/>
      </c>
      <c r="G21" s="17"/>
      <c r="H21" s="18" t="str">
        <f aca="false">IF($D21="","",ROUND($D21*$G21,2))</f>
        <v/>
      </c>
      <c r="I21" s="18" t="str">
        <f aca="false">IF($D21="","",$F21-$H21)</f>
        <v/>
      </c>
    </row>
    <row r="22" customFormat="false" ht="15" hidden="false" customHeight="true" outlineLevel="0" collapsed="false">
      <c r="B22" s="15"/>
      <c r="C22" s="15"/>
      <c r="D22" s="16"/>
      <c r="E22" s="17"/>
      <c r="F22" s="18" t="str">
        <f aca="false">IF($D22="","",ROUND($D22*$E22,2))</f>
        <v/>
      </c>
      <c r="G22" s="17"/>
      <c r="H22" s="18" t="str">
        <f aca="false">IF($D22="","",ROUND($D22*$G22,2))</f>
        <v/>
      </c>
      <c r="I22" s="18" t="str">
        <f aca="false">IF($D22="","",$F22-$H22)</f>
        <v/>
      </c>
    </row>
    <row r="23" customFormat="false" ht="15" hidden="false" customHeight="true" outlineLevel="0" collapsed="false">
      <c r="B23" s="15"/>
      <c r="C23" s="15"/>
      <c r="D23" s="16"/>
      <c r="E23" s="17"/>
      <c r="F23" s="18" t="str">
        <f aca="false">IF($D23="","",ROUND($D23*$E23,2))</f>
        <v/>
      </c>
      <c r="G23" s="17"/>
      <c r="H23" s="18" t="str">
        <f aca="false">IF($D23="","",ROUND($D23*$G23,2))</f>
        <v/>
      </c>
      <c r="I23" s="18" t="str">
        <f aca="false">IF($D23="","",$F23-$H23)</f>
        <v/>
      </c>
    </row>
    <row r="24" customFormat="false" ht="15" hidden="false" customHeight="true" outlineLevel="0" collapsed="false">
      <c r="B24" s="15"/>
      <c r="C24" s="15"/>
      <c r="D24" s="16"/>
      <c r="E24" s="17"/>
      <c r="F24" s="18" t="str">
        <f aca="false">IF($D24="","",ROUND($D24*$E24,2))</f>
        <v/>
      </c>
      <c r="G24" s="17"/>
      <c r="H24" s="18" t="str">
        <f aca="false">IF($D24="","",ROUND($D24*$G24,2))</f>
        <v/>
      </c>
      <c r="I24" s="18" t="str">
        <f aca="false">IF($D24="","",$F24-$H24)</f>
        <v/>
      </c>
    </row>
    <row r="25" customFormat="false" ht="15" hidden="false" customHeight="true" outlineLevel="0" collapsed="false">
      <c r="B25" s="15"/>
      <c r="C25" s="15"/>
      <c r="D25" s="16"/>
      <c r="E25" s="17"/>
      <c r="F25" s="18" t="str">
        <f aca="false">IF($D25="","",ROUND($D25*$E25,2))</f>
        <v/>
      </c>
      <c r="G25" s="17"/>
      <c r="H25" s="18" t="str">
        <f aca="false">IF($D25="","",ROUND($D25*$G25,2))</f>
        <v/>
      </c>
      <c r="I25" s="18" t="str">
        <f aca="false">IF($D25="","",$F25-$H25)</f>
        <v/>
      </c>
    </row>
    <row r="26" customFormat="false" ht="15" hidden="false" customHeight="true" outlineLevel="0" collapsed="false">
      <c r="B26" s="15"/>
      <c r="C26" s="15"/>
      <c r="D26" s="16"/>
      <c r="E26" s="17"/>
      <c r="F26" s="18" t="str">
        <f aca="false">IF($D26="","",ROUND($D26*$E26,2))</f>
        <v/>
      </c>
      <c r="G26" s="17"/>
      <c r="H26" s="18" t="str">
        <f aca="false">IF($D26="","",ROUND($D26*$G26,2))</f>
        <v/>
      </c>
      <c r="I26" s="18" t="str">
        <f aca="false">IF($D26="","",$F26-$H26)</f>
        <v/>
      </c>
    </row>
    <row r="27" customFormat="false" ht="15" hidden="false" customHeight="true" outlineLevel="0" collapsed="false">
      <c r="B27" s="15"/>
      <c r="C27" s="15"/>
      <c r="D27" s="16"/>
      <c r="E27" s="17"/>
      <c r="F27" s="18" t="str">
        <f aca="false">IF($D27="","",ROUND($D27*$E27,2))</f>
        <v/>
      </c>
      <c r="G27" s="17"/>
      <c r="H27" s="18" t="str">
        <f aca="false">IF($D27="","",ROUND($D27*$G27,2))</f>
        <v/>
      </c>
      <c r="I27" s="18" t="str">
        <f aca="false">IF($D27="","",$F27-$H27)</f>
        <v/>
      </c>
    </row>
    <row r="28" customFormat="false" ht="15" hidden="false" customHeight="true" outlineLevel="0" collapsed="false">
      <c r="B28" s="15"/>
      <c r="C28" s="15"/>
      <c r="D28" s="16"/>
      <c r="E28" s="17"/>
      <c r="F28" s="18" t="str">
        <f aca="false">IF($D28="","",ROUND($D28*$E28,2))</f>
        <v/>
      </c>
      <c r="G28" s="17"/>
      <c r="H28" s="18" t="str">
        <f aca="false">IF($D28="","",ROUND($D28*$G28,2))</f>
        <v/>
      </c>
      <c r="I28" s="18" t="str">
        <f aca="false">IF($D28="","",$F28-$H28)</f>
        <v/>
      </c>
    </row>
    <row r="29" customFormat="false" ht="15" hidden="false" customHeight="true" outlineLevel="0" collapsed="false">
      <c r="B29" s="15"/>
      <c r="C29" s="15"/>
      <c r="D29" s="16"/>
      <c r="E29" s="17"/>
      <c r="F29" s="18" t="str">
        <f aca="false">IF($D29="","",ROUND($D29*$E29,2))</f>
        <v/>
      </c>
      <c r="G29" s="17"/>
      <c r="H29" s="18" t="str">
        <f aca="false">IF($D29="","",ROUND($D29*$G29,2))</f>
        <v/>
      </c>
      <c r="I29" s="18" t="str">
        <f aca="false">IF($D29="","",$F29-$H29)</f>
        <v/>
      </c>
    </row>
    <row r="30" customFormat="false" ht="15" hidden="false" customHeight="true" outlineLevel="0" collapsed="false">
      <c r="C30" s="19" t="s">
        <v>34</v>
      </c>
      <c r="D30" s="20" t="n">
        <f aca="false">SUM(D18:D29)</f>
        <v>0</v>
      </c>
      <c r="F30" s="20" t="n">
        <f aca="false">SUM(F18:F29)</f>
        <v>0</v>
      </c>
      <c r="H30" s="20" t="n">
        <f aca="false">SUM(H18:H29)</f>
        <v>0</v>
      </c>
      <c r="I30" s="20" t="n">
        <f aca="false">SUM(I18:I29)</f>
        <v>0</v>
      </c>
    </row>
    <row r="32" customFormat="false" ht="15" hidden="false" customHeight="true" outlineLevel="0" collapsed="false">
      <c r="F32" s="8" t="s">
        <v>35</v>
      </c>
      <c r="G32" s="8"/>
      <c r="H32" s="8"/>
      <c r="I32" s="8"/>
    </row>
    <row r="33" customFormat="false" ht="15" hidden="false" customHeight="true" outlineLevel="0" collapsed="false">
      <c r="F33" s="21" t="s">
        <v>36</v>
      </c>
      <c r="G33" s="21"/>
      <c r="H33" s="21"/>
      <c r="I33" s="22" t="n">
        <f aca="false">I30</f>
        <v>0</v>
      </c>
    </row>
    <row r="34" customFormat="false" ht="15" hidden="false" customHeight="true" outlineLevel="0" collapsed="false">
      <c r="F34" s="21" t="s">
        <v>37</v>
      </c>
      <c r="G34" s="21"/>
      <c r="H34" s="21"/>
      <c r="I34" s="22" t="n">
        <f aca="false">ROUND(I30*$D$11,2)</f>
        <v>0</v>
      </c>
    </row>
    <row r="35" customFormat="false" ht="15" hidden="false" customHeight="true" outlineLevel="0" collapsed="false">
      <c r="F35" s="23" t="s">
        <v>38</v>
      </c>
      <c r="G35" s="23"/>
      <c r="H35" s="23"/>
      <c r="I35" s="20" t="n">
        <f aca="false">I33+I34</f>
        <v>0</v>
      </c>
    </row>
    <row r="36" customFormat="false" ht="15" hidden="false" customHeight="true" outlineLevel="0" collapsed="false">
      <c r="F36" s="21" t="s">
        <v>39</v>
      </c>
      <c r="G36" s="21"/>
      <c r="H36" s="21"/>
      <c r="I36" s="22" t="n">
        <f aca="false">-ROUND(IF($D$13="HT",I33,I35)*$D$12,2)</f>
        <v>-0</v>
      </c>
    </row>
    <row r="37" customFormat="false" ht="15" hidden="false" customHeight="true" outlineLevel="0" collapsed="false">
      <c r="F37" s="21" t="s">
        <v>40</v>
      </c>
      <c r="G37" s="21"/>
      <c r="H37" s="21"/>
      <c r="I37" s="22" t="n">
        <f aca="false">-ROUND(I30*$D$14,2)</f>
        <v>-0</v>
      </c>
    </row>
    <row r="38" customFormat="false" ht="15" hidden="false" customHeight="true" outlineLevel="0" collapsed="false">
      <c r="F38" s="21" t="s">
        <v>41</v>
      </c>
      <c r="G38" s="21"/>
      <c r="H38" s="21"/>
      <c r="I38" s="22" t="n">
        <f aca="false">-$D$15</f>
        <v>-0</v>
      </c>
    </row>
    <row r="39" customFormat="false" ht="15" hidden="false" customHeight="true" outlineLevel="0" collapsed="false">
      <c r="F39" s="23" t="s">
        <v>42</v>
      </c>
      <c r="G39" s="23"/>
      <c r="H39" s="23"/>
      <c r="I39" s="20" t="n">
        <f aca="false">I35+I36+I37+I38</f>
        <v>0</v>
      </c>
    </row>
    <row r="41" customFormat="false" ht="15" hidden="false" customHeight="true" outlineLevel="0" collapsed="false">
      <c r="F41" s="24" t="s">
        <v>43</v>
      </c>
    </row>
    <row r="42" customFormat="false" ht="15" hidden="false" customHeight="true" outlineLevel="0" collapsed="false">
      <c r="F42" s="25" t="s">
        <v>44</v>
      </c>
      <c r="I42" s="26" t="n">
        <v>0</v>
      </c>
    </row>
    <row r="43" customFormat="false" ht="15" hidden="false" customHeight="true" outlineLevel="0" collapsed="false">
      <c r="F43" s="27" t="s">
        <v>45</v>
      </c>
      <c r="I43" s="28" t="n">
        <f aca="false">I42-I36</f>
        <v>0</v>
      </c>
    </row>
    <row r="45" customFormat="false" ht="15" hidden="false" customHeight="true" outlineLevel="0" collapsed="false">
      <c r="B45" s="29" t="s">
        <v>46</v>
      </c>
    </row>
    <row r="46" customFormat="false" ht="15" hidden="false" customHeight="true" outlineLevel="0" collapsed="false">
      <c r="B46" s="29" t="s">
        <v>47</v>
      </c>
    </row>
    <row r="47" customFormat="false" ht="15" hidden="false" customHeight="true" outlineLevel="0" collapsed="false">
      <c r="B47" s="29" t="s">
        <v>48</v>
      </c>
    </row>
  </sheetData>
  <mergeCells count="28">
    <mergeCell ref="B5:C5"/>
    <mergeCell ref="D5:F5"/>
    <mergeCell ref="G5:H5"/>
    <mergeCell ref="B6:C6"/>
    <mergeCell ref="D6:F6"/>
    <mergeCell ref="G6:H6"/>
    <mergeCell ref="B7:C7"/>
    <mergeCell ref="D7:F7"/>
    <mergeCell ref="G7:H7"/>
    <mergeCell ref="B9:H9"/>
    <mergeCell ref="B11:C11"/>
    <mergeCell ref="E11:I11"/>
    <mergeCell ref="B12:C12"/>
    <mergeCell ref="E12:I12"/>
    <mergeCell ref="B13:C13"/>
    <mergeCell ref="E13:I13"/>
    <mergeCell ref="B14:C14"/>
    <mergeCell ref="E14:I14"/>
    <mergeCell ref="B15:C15"/>
    <mergeCell ref="E15:I15"/>
    <mergeCell ref="F32:I32"/>
    <mergeCell ref="F33:H33"/>
    <mergeCell ref="F34:H34"/>
    <mergeCell ref="F35:H35"/>
    <mergeCell ref="F36:H36"/>
    <mergeCell ref="F37:H37"/>
    <mergeCell ref="F38:H38"/>
    <mergeCell ref="F39:H39"/>
  </mergeCells>
  <dataValidations count="4">
    <dataValidation allowBlank="false" errorStyle="stop" operator="between" showDropDown="false" showErrorMessage="false" showInputMessage="false" sqref="C11" type="list">
      <formula1>"0.2,0.1,0.055,0"</formula1>
      <formula2>0</formula2>
    </dataValidation>
    <dataValidation allowBlank="false" errorStyle="stop" operator="between" showDropDown="false" showErrorMessage="false" showInputMessage="false" sqref="C13" type="list">
      <formula1>"TTC,HT"</formula1>
      <formula2>0</formula2>
    </dataValidation>
    <dataValidation allowBlank="false" errorStyle="stop" operator="between" showDropDown="false" showErrorMessage="false" showInputMessage="false" sqref="D11" type="list">
      <formula1>"0.2,0.1,0.055,0"</formula1>
      <formula2>0</formula2>
    </dataValidation>
    <dataValidation allowBlank="false" errorStyle="stop" operator="between" showDropDown="false" showErrorMessage="false" showInputMessage="false" sqref="D13" type="list">
      <formula1>"TTC,HT"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.5"/>
    <col collapsed="false" customWidth="true" hidden="false" outlineLevel="0" max="2" min="2" style="1" width="7"/>
    <col collapsed="false" customWidth="true" hidden="false" outlineLevel="0" max="3" min="3" style="1" width="34"/>
    <col collapsed="false" customWidth="true" hidden="false" outlineLevel="0" max="4" min="4" style="1" width="13"/>
    <col collapsed="false" customWidth="true" hidden="false" outlineLevel="0" max="5" min="5" style="1" width="11"/>
    <col collapsed="false" customWidth="true" hidden="false" outlineLevel="0" max="6" min="6" style="1" width="13"/>
    <col collapsed="false" customWidth="true" hidden="false" outlineLevel="0" max="7" min="7" style="1" width="11"/>
    <col collapsed="false" customWidth="true" hidden="false" outlineLevel="0" max="8" min="8" style="1" width="13"/>
    <col collapsed="false" customWidth="true" hidden="false" outlineLevel="0" max="9" min="9" style="1" width="14"/>
  </cols>
  <sheetData>
    <row r="2" customFormat="false" ht="19.5" hidden="false" customHeight="true" outlineLevel="0" collapsed="false">
      <c r="B2" s="2" t="s">
        <v>0</v>
      </c>
    </row>
    <row r="3" customFormat="false" ht="15" hidden="false" customHeight="true" outlineLevel="0" collapsed="false">
      <c r="B3" s="3" t="s">
        <v>1</v>
      </c>
    </row>
    <row r="5" customFormat="false" ht="15" hidden="false" customHeight="true" outlineLevel="0" collapsed="false">
      <c r="B5" s="4" t="s">
        <v>2</v>
      </c>
      <c r="C5" s="4"/>
      <c r="D5" s="5" t="s">
        <v>49</v>
      </c>
      <c r="E5" s="5"/>
      <c r="F5" s="5"/>
      <c r="G5" s="6" t="s">
        <v>4</v>
      </c>
      <c r="H5" s="6"/>
      <c r="I5" s="7" t="s">
        <v>50</v>
      </c>
    </row>
    <row r="6" customFormat="false" ht="15" hidden="false" customHeight="true" outlineLevel="0" collapsed="false">
      <c r="B6" s="4" t="s">
        <v>6</v>
      </c>
      <c r="C6" s="4"/>
      <c r="D6" s="5" t="s">
        <v>51</v>
      </c>
      <c r="E6" s="5"/>
      <c r="F6" s="5"/>
      <c r="G6" s="6" t="s">
        <v>8</v>
      </c>
      <c r="H6" s="6"/>
      <c r="I6" s="7" t="n">
        <v>2</v>
      </c>
    </row>
    <row r="7" customFormat="false" ht="15" hidden="false" customHeight="true" outlineLevel="0" collapsed="false">
      <c r="B7" s="4" t="s">
        <v>10</v>
      </c>
      <c r="C7" s="4"/>
      <c r="D7" s="5" t="s">
        <v>52</v>
      </c>
      <c r="E7" s="5"/>
      <c r="F7" s="5"/>
      <c r="G7" s="6" t="s">
        <v>12</v>
      </c>
      <c r="H7" s="6"/>
      <c r="I7" s="7" t="s">
        <v>53</v>
      </c>
    </row>
    <row r="9" customFormat="false" ht="15" hidden="false" customHeight="true" outlineLevel="0" collapsed="false">
      <c r="B9" s="8" t="s">
        <v>14</v>
      </c>
      <c r="C9" s="8"/>
      <c r="D9" s="8"/>
      <c r="E9" s="8"/>
      <c r="F9" s="8"/>
      <c r="G9" s="8"/>
      <c r="H9" s="8"/>
    </row>
    <row r="11" customFormat="false" ht="15" hidden="false" customHeight="true" outlineLevel="0" collapsed="false">
      <c r="B11" s="9" t="s">
        <v>15</v>
      </c>
      <c r="C11" s="9"/>
      <c r="D11" s="10" t="n">
        <v>0.1</v>
      </c>
      <c r="E11" s="11" t="s">
        <v>16</v>
      </c>
      <c r="F11" s="11"/>
      <c r="G11" s="11"/>
      <c r="H11" s="11"/>
      <c r="I11" s="11"/>
    </row>
    <row r="12" customFormat="false" ht="15" hidden="false" customHeight="true" outlineLevel="0" collapsed="false">
      <c r="B12" s="9" t="s">
        <v>17</v>
      </c>
      <c r="C12" s="9"/>
      <c r="D12" s="10" t="n">
        <v>0.05</v>
      </c>
      <c r="E12" s="11" t="s">
        <v>18</v>
      </c>
      <c r="F12" s="11"/>
      <c r="G12" s="11"/>
      <c r="H12" s="11"/>
      <c r="I12" s="11"/>
    </row>
    <row r="13" customFormat="false" ht="15" hidden="false" customHeight="true" outlineLevel="0" collapsed="false">
      <c r="B13" s="9" t="s">
        <v>19</v>
      </c>
      <c r="C13" s="9"/>
      <c r="D13" s="12" t="s">
        <v>20</v>
      </c>
      <c r="E13" s="11" t="s">
        <v>21</v>
      </c>
      <c r="F13" s="11"/>
      <c r="G13" s="11"/>
      <c r="H13" s="11"/>
      <c r="I13" s="11"/>
    </row>
    <row r="14" customFormat="false" ht="15" hidden="false" customHeight="true" outlineLevel="0" collapsed="false">
      <c r="B14" s="9" t="s">
        <v>22</v>
      </c>
      <c r="C14" s="9"/>
      <c r="D14" s="10" t="n">
        <v>0.015</v>
      </c>
      <c r="E14" s="11" t="s">
        <v>23</v>
      </c>
      <c r="F14" s="11"/>
      <c r="G14" s="11"/>
      <c r="H14" s="11"/>
      <c r="I14" s="11"/>
    </row>
    <row r="15" customFormat="false" ht="15" hidden="false" customHeight="true" outlineLevel="0" collapsed="false">
      <c r="B15" s="9" t="s">
        <v>24</v>
      </c>
      <c r="C15" s="9"/>
      <c r="D15" s="13" t="n">
        <v>5000</v>
      </c>
      <c r="E15" s="11" t="s">
        <v>25</v>
      </c>
      <c r="F15" s="11"/>
      <c r="G15" s="11"/>
      <c r="H15" s="11"/>
      <c r="I15" s="11"/>
    </row>
    <row r="17" customFormat="false" ht="27.75" hidden="false" customHeight="true" outlineLevel="0" collapsed="false">
      <c r="B17" s="14" t="s">
        <v>26</v>
      </c>
      <c r="C17" s="14" t="s">
        <v>27</v>
      </c>
      <c r="D17" s="14" t="s">
        <v>28</v>
      </c>
      <c r="E17" s="14" t="s">
        <v>29</v>
      </c>
      <c r="F17" s="14" t="s">
        <v>30</v>
      </c>
      <c r="G17" s="14" t="s">
        <v>31</v>
      </c>
      <c r="H17" s="14" t="s">
        <v>32</v>
      </c>
      <c r="I17" s="14" t="s">
        <v>33</v>
      </c>
    </row>
    <row r="18" customFormat="false" ht="15" hidden="false" customHeight="true" outlineLevel="0" collapsed="false">
      <c r="B18" s="15" t="s">
        <v>54</v>
      </c>
      <c r="C18" s="15" t="s">
        <v>55</v>
      </c>
      <c r="D18" s="16" t="n">
        <v>3500</v>
      </c>
      <c r="E18" s="17" t="n">
        <v>1</v>
      </c>
      <c r="F18" s="18" t="n">
        <f aca="false">IF($D18="","",ROUND($D18*$E18,2))</f>
        <v>3500</v>
      </c>
      <c r="G18" s="17" t="n">
        <v>0.6</v>
      </c>
      <c r="H18" s="18" t="n">
        <f aca="false">IF($D18="","",ROUND($D18*$G18,2))</f>
        <v>2100</v>
      </c>
      <c r="I18" s="18" t="n">
        <f aca="false">IF($D18="","",$F18-$H18)</f>
        <v>1400</v>
      </c>
    </row>
    <row r="19" customFormat="false" ht="15" hidden="false" customHeight="true" outlineLevel="0" collapsed="false">
      <c r="B19" s="15" t="s">
        <v>56</v>
      </c>
      <c r="C19" s="15" t="s">
        <v>57</v>
      </c>
      <c r="D19" s="16" t="n">
        <v>18500</v>
      </c>
      <c r="E19" s="17" t="n">
        <v>0.7</v>
      </c>
      <c r="F19" s="18" t="n">
        <f aca="false">IF($D19="","",ROUND($D19*$E19,2))</f>
        <v>12950</v>
      </c>
      <c r="G19" s="17" t="n">
        <v>0.4</v>
      </c>
      <c r="H19" s="18" t="n">
        <f aca="false">IF($D19="","",ROUND($D19*$G19,2))</f>
        <v>7400</v>
      </c>
      <c r="I19" s="18" t="n">
        <f aca="false">IF($D19="","",$F19-$H19)</f>
        <v>5550</v>
      </c>
    </row>
    <row r="20" customFormat="false" ht="15" hidden="false" customHeight="true" outlineLevel="0" collapsed="false">
      <c r="B20" s="15" t="s">
        <v>58</v>
      </c>
      <c r="C20" s="15" t="s">
        <v>59</v>
      </c>
      <c r="D20" s="16" t="n">
        <v>12000</v>
      </c>
      <c r="E20" s="17" t="n">
        <v>0.55</v>
      </c>
      <c r="F20" s="18" t="n">
        <f aca="false">IF($D20="","",ROUND($D20*$E20,2))</f>
        <v>6600</v>
      </c>
      <c r="G20" s="17" t="n">
        <v>0.2</v>
      </c>
      <c r="H20" s="18" t="n">
        <f aca="false">IF($D20="","",ROUND($D20*$G20,2))</f>
        <v>2400</v>
      </c>
      <c r="I20" s="18" t="n">
        <f aca="false">IF($D20="","",$F20-$H20)</f>
        <v>4200</v>
      </c>
    </row>
    <row r="21" customFormat="false" ht="15" hidden="false" customHeight="true" outlineLevel="0" collapsed="false">
      <c r="B21" s="15" t="s">
        <v>60</v>
      </c>
      <c r="C21" s="15" t="s">
        <v>61</v>
      </c>
      <c r="D21" s="16" t="n">
        <v>9000</v>
      </c>
      <c r="E21" s="17" t="n">
        <v>0.3</v>
      </c>
      <c r="F21" s="18" t="n">
        <f aca="false">IF($D21="","",ROUND($D21*$E21,2))</f>
        <v>2700</v>
      </c>
      <c r="G21" s="17" t="n">
        <v>0</v>
      </c>
      <c r="H21" s="18" t="n">
        <f aca="false">IF($D21="","",ROUND($D21*$G21,2))</f>
        <v>0</v>
      </c>
      <c r="I21" s="18" t="n">
        <f aca="false">IF($D21="","",$F21-$H21)</f>
        <v>2700</v>
      </c>
    </row>
    <row r="22" customFormat="false" ht="15" hidden="false" customHeight="true" outlineLevel="0" collapsed="false">
      <c r="B22" s="15" t="s">
        <v>62</v>
      </c>
      <c r="C22" s="15" t="s">
        <v>63</v>
      </c>
      <c r="D22" s="16" t="n">
        <v>7000</v>
      </c>
      <c r="E22" s="17" t="n">
        <v>0.2</v>
      </c>
      <c r="F22" s="18" t="n">
        <f aca="false">IF($D22="","",ROUND($D22*$E22,2))</f>
        <v>1400</v>
      </c>
      <c r="G22" s="17" t="n">
        <v>0</v>
      </c>
      <c r="H22" s="18" t="n">
        <f aca="false">IF($D22="","",ROUND($D22*$G22,2))</f>
        <v>0</v>
      </c>
      <c r="I22" s="18" t="n">
        <f aca="false">IF($D22="","",$F22-$H22)</f>
        <v>1400</v>
      </c>
    </row>
    <row r="23" customFormat="false" ht="15" hidden="false" customHeight="true" outlineLevel="0" collapsed="false">
      <c r="B23" s="15"/>
      <c r="C23" s="15"/>
      <c r="D23" s="16"/>
      <c r="E23" s="17"/>
      <c r="F23" s="18" t="str">
        <f aca="false">IF($D23="","",ROUND($D23*$E23,2))</f>
        <v/>
      </c>
      <c r="G23" s="17"/>
      <c r="H23" s="18" t="str">
        <f aca="false">IF($D23="","",ROUND($D23*$G23,2))</f>
        <v/>
      </c>
      <c r="I23" s="18" t="str">
        <f aca="false">IF($D23="","",$F23-$H23)</f>
        <v/>
      </c>
    </row>
    <row r="24" customFormat="false" ht="15" hidden="false" customHeight="true" outlineLevel="0" collapsed="false">
      <c r="B24" s="15"/>
      <c r="C24" s="15"/>
      <c r="D24" s="16"/>
      <c r="E24" s="17"/>
      <c r="F24" s="18" t="str">
        <f aca="false">IF($D24="","",ROUND($D24*$E24,2))</f>
        <v/>
      </c>
      <c r="G24" s="17"/>
      <c r="H24" s="18" t="str">
        <f aca="false">IF($D24="","",ROUND($D24*$G24,2))</f>
        <v/>
      </c>
      <c r="I24" s="18" t="str">
        <f aca="false">IF($D24="","",$F24-$H24)</f>
        <v/>
      </c>
    </row>
    <row r="25" customFormat="false" ht="15" hidden="false" customHeight="true" outlineLevel="0" collapsed="false">
      <c r="B25" s="15"/>
      <c r="C25" s="15"/>
      <c r="D25" s="16"/>
      <c r="E25" s="17"/>
      <c r="F25" s="18" t="str">
        <f aca="false">IF($D25="","",ROUND($D25*$E25,2))</f>
        <v/>
      </c>
      <c r="G25" s="17"/>
      <c r="H25" s="18" t="str">
        <f aca="false">IF($D25="","",ROUND($D25*$G25,2))</f>
        <v/>
      </c>
      <c r="I25" s="18" t="str">
        <f aca="false">IF($D25="","",$F25-$H25)</f>
        <v/>
      </c>
    </row>
    <row r="26" customFormat="false" ht="15" hidden="false" customHeight="true" outlineLevel="0" collapsed="false">
      <c r="B26" s="15"/>
      <c r="C26" s="15"/>
      <c r="D26" s="16"/>
      <c r="E26" s="17"/>
      <c r="F26" s="18" t="str">
        <f aca="false">IF($D26="","",ROUND($D26*$E26,2))</f>
        <v/>
      </c>
      <c r="G26" s="17"/>
      <c r="H26" s="18" t="str">
        <f aca="false">IF($D26="","",ROUND($D26*$G26,2))</f>
        <v/>
      </c>
      <c r="I26" s="18" t="str">
        <f aca="false">IF($D26="","",$F26-$H26)</f>
        <v/>
      </c>
    </row>
    <row r="27" customFormat="false" ht="15" hidden="false" customHeight="true" outlineLevel="0" collapsed="false">
      <c r="B27" s="15"/>
      <c r="C27" s="15"/>
      <c r="D27" s="16"/>
      <c r="E27" s="17"/>
      <c r="F27" s="18" t="str">
        <f aca="false">IF($D27="","",ROUND($D27*$E27,2))</f>
        <v/>
      </c>
      <c r="G27" s="17"/>
      <c r="H27" s="18" t="str">
        <f aca="false">IF($D27="","",ROUND($D27*$G27,2))</f>
        <v/>
      </c>
      <c r="I27" s="18" t="str">
        <f aca="false">IF($D27="","",$F27-$H27)</f>
        <v/>
      </c>
    </row>
    <row r="28" customFormat="false" ht="15" hidden="false" customHeight="true" outlineLevel="0" collapsed="false">
      <c r="B28" s="15"/>
      <c r="C28" s="15"/>
      <c r="D28" s="16"/>
      <c r="E28" s="17"/>
      <c r="F28" s="18" t="str">
        <f aca="false">IF($D28="","",ROUND($D28*$E28,2))</f>
        <v/>
      </c>
      <c r="G28" s="17"/>
      <c r="H28" s="18" t="str">
        <f aca="false">IF($D28="","",ROUND($D28*$G28,2))</f>
        <v/>
      </c>
      <c r="I28" s="18" t="str">
        <f aca="false">IF($D28="","",$F28-$H28)</f>
        <v/>
      </c>
    </row>
    <row r="29" customFormat="false" ht="15" hidden="false" customHeight="true" outlineLevel="0" collapsed="false">
      <c r="B29" s="15"/>
      <c r="C29" s="15"/>
      <c r="D29" s="16"/>
      <c r="E29" s="17"/>
      <c r="F29" s="18" t="str">
        <f aca="false">IF($D29="","",ROUND($D29*$E29,2))</f>
        <v/>
      </c>
      <c r="G29" s="17"/>
      <c r="H29" s="18" t="str">
        <f aca="false">IF($D29="","",ROUND($D29*$G29,2))</f>
        <v/>
      </c>
      <c r="I29" s="18" t="str">
        <f aca="false">IF($D29="","",$F29-$H29)</f>
        <v/>
      </c>
    </row>
    <row r="30" customFormat="false" ht="15" hidden="false" customHeight="true" outlineLevel="0" collapsed="false">
      <c r="C30" s="19" t="s">
        <v>34</v>
      </c>
      <c r="D30" s="20" t="n">
        <f aca="false">SUM(D18:D29)</f>
        <v>50000</v>
      </c>
      <c r="F30" s="20" t="n">
        <f aca="false">SUM(F18:F29)</f>
        <v>27150</v>
      </c>
      <c r="H30" s="20" t="n">
        <f aca="false">SUM(H18:H29)</f>
        <v>11900</v>
      </c>
      <c r="I30" s="20" t="n">
        <f aca="false">SUM(I18:I29)</f>
        <v>15250</v>
      </c>
    </row>
    <row r="32" customFormat="false" ht="15" hidden="false" customHeight="true" outlineLevel="0" collapsed="false">
      <c r="F32" s="8" t="s">
        <v>35</v>
      </c>
      <c r="G32" s="8"/>
      <c r="H32" s="8"/>
      <c r="I32" s="8"/>
    </row>
    <row r="33" customFormat="false" ht="15" hidden="false" customHeight="true" outlineLevel="0" collapsed="false">
      <c r="F33" s="21" t="s">
        <v>36</v>
      </c>
      <c r="G33" s="21"/>
      <c r="H33" s="21"/>
      <c r="I33" s="22" t="n">
        <f aca="false">I30</f>
        <v>15250</v>
      </c>
    </row>
    <row r="34" customFormat="false" ht="15" hidden="false" customHeight="true" outlineLevel="0" collapsed="false">
      <c r="F34" s="21" t="s">
        <v>37</v>
      </c>
      <c r="G34" s="21"/>
      <c r="H34" s="21"/>
      <c r="I34" s="22" t="n">
        <f aca="false">ROUND(I30*$D$11,2)</f>
        <v>1525</v>
      </c>
    </row>
    <row r="35" customFormat="false" ht="15" hidden="false" customHeight="true" outlineLevel="0" collapsed="false">
      <c r="F35" s="23" t="s">
        <v>38</v>
      </c>
      <c r="G35" s="23"/>
      <c r="H35" s="23"/>
      <c r="I35" s="20" t="n">
        <f aca="false">I33+I34</f>
        <v>16775</v>
      </c>
    </row>
    <row r="36" customFormat="false" ht="15" hidden="false" customHeight="true" outlineLevel="0" collapsed="false">
      <c r="F36" s="21" t="s">
        <v>39</v>
      </c>
      <c r="G36" s="21"/>
      <c r="H36" s="21"/>
      <c r="I36" s="22" t="n">
        <f aca="false">-ROUND(IF($D$13="HT",I33,I35)*$D$12,2)</f>
        <v>-838.75</v>
      </c>
    </row>
    <row r="37" customFormat="false" ht="15" hidden="false" customHeight="true" outlineLevel="0" collapsed="false">
      <c r="F37" s="21" t="s">
        <v>40</v>
      </c>
      <c r="G37" s="21"/>
      <c r="H37" s="21"/>
      <c r="I37" s="22" t="n">
        <f aca="false">-ROUND(I30*$D$14,2)</f>
        <v>-228.75</v>
      </c>
    </row>
    <row r="38" customFormat="false" ht="15" hidden="false" customHeight="true" outlineLevel="0" collapsed="false">
      <c r="F38" s="21" t="s">
        <v>41</v>
      </c>
      <c r="G38" s="21"/>
      <c r="H38" s="21"/>
      <c r="I38" s="22" t="n">
        <f aca="false">-$D$15</f>
        <v>-5000</v>
      </c>
    </row>
    <row r="39" customFormat="false" ht="15" hidden="false" customHeight="true" outlineLevel="0" collapsed="false">
      <c r="F39" s="23" t="s">
        <v>42</v>
      </c>
      <c r="G39" s="23"/>
      <c r="H39" s="23"/>
      <c r="I39" s="20" t="n">
        <f aca="false">I35+I36+I37+I38</f>
        <v>10707.5</v>
      </c>
    </row>
    <row r="41" customFormat="false" ht="15" hidden="false" customHeight="true" outlineLevel="0" collapsed="false">
      <c r="F41" s="24" t="s">
        <v>43</v>
      </c>
    </row>
    <row r="42" customFormat="false" ht="15" hidden="false" customHeight="true" outlineLevel="0" collapsed="false">
      <c r="F42" s="25" t="s">
        <v>44</v>
      </c>
      <c r="I42" s="26" t="n">
        <v>1650</v>
      </c>
    </row>
    <row r="43" customFormat="false" ht="15" hidden="false" customHeight="true" outlineLevel="0" collapsed="false">
      <c r="F43" s="27" t="s">
        <v>45</v>
      </c>
      <c r="I43" s="28" t="n">
        <f aca="false">I42-I36</f>
        <v>2488.75</v>
      </c>
    </row>
    <row r="45" customFormat="false" ht="15" hidden="false" customHeight="true" outlineLevel="0" collapsed="false">
      <c r="B45" s="29" t="s">
        <v>46</v>
      </c>
    </row>
    <row r="46" customFormat="false" ht="15" hidden="false" customHeight="true" outlineLevel="0" collapsed="false">
      <c r="B46" s="29" t="s">
        <v>47</v>
      </c>
    </row>
    <row r="47" customFormat="false" ht="15" hidden="false" customHeight="true" outlineLevel="0" collapsed="false">
      <c r="B47" s="29" t="s">
        <v>48</v>
      </c>
    </row>
  </sheetData>
  <mergeCells count="28">
    <mergeCell ref="B5:C5"/>
    <mergeCell ref="D5:F5"/>
    <mergeCell ref="G5:H5"/>
    <mergeCell ref="B6:C6"/>
    <mergeCell ref="D6:F6"/>
    <mergeCell ref="G6:H6"/>
    <mergeCell ref="B7:C7"/>
    <mergeCell ref="D7:F7"/>
    <mergeCell ref="G7:H7"/>
    <mergeCell ref="B9:H9"/>
    <mergeCell ref="B11:C11"/>
    <mergeCell ref="E11:I11"/>
    <mergeCell ref="B12:C12"/>
    <mergeCell ref="E12:I12"/>
    <mergeCell ref="B13:C13"/>
    <mergeCell ref="E13:I13"/>
    <mergeCell ref="B14:C14"/>
    <mergeCell ref="E14:I14"/>
    <mergeCell ref="B15:C15"/>
    <mergeCell ref="E15:I15"/>
    <mergeCell ref="F32:I32"/>
    <mergeCell ref="F33:H33"/>
    <mergeCell ref="F34:H34"/>
    <mergeCell ref="F35:H35"/>
    <mergeCell ref="F36:H36"/>
    <mergeCell ref="F37:H37"/>
    <mergeCell ref="F38:H38"/>
    <mergeCell ref="F39:H39"/>
  </mergeCells>
  <dataValidations count="4">
    <dataValidation allowBlank="false" errorStyle="stop" operator="between" showDropDown="false" showErrorMessage="false" showInputMessage="false" sqref="C11" type="list">
      <formula1>"0.2,0.1,0.055,0"</formula1>
      <formula2>0</formula2>
    </dataValidation>
    <dataValidation allowBlank="false" errorStyle="stop" operator="between" showDropDown="false" showErrorMessage="false" showInputMessage="false" sqref="C13" type="list">
      <formula1>"TTC,HT"</formula1>
      <formula2>0</formula2>
    </dataValidation>
    <dataValidation allowBlank="false" errorStyle="stop" operator="between" showDropDown="false" showErrorMessage="false" showInputMessage="false" sqref="D11" type="list">
      <formula1>"0.2,0.1,0.055,0"</formula1>
      <formula2>0</formula2>
    </dataValidation>
    <dataValidation allowBlank="false" errorStyle="stop" operator="between" showDropDown="false" showErrorMessage="false" showInputMessage="false" sqref="D13" type="list">
      <formula1>"TTC,HT"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2" style="1" width="140"/>
  </cols>
  <sheetData>
    <row r="2" customFormat="false" ht="15.75" hidden="false" customHeight="true" outlineLevel="0" collapsed="false">
      <c r="B2" s="30" t="s">
        <v>64</v>
      </c>
    </row>
    <row r="4" customFormat="false" ht="43.5" hidden="false" customHeight="true" outlineLevel="0" collapsed="false">
      <c r="B4" s="31" t="s">
        <v>65</v>
      </c>
      <c r="C4" s="31"/>
      <c r="D4" s="31"/>
      <c r="E4" s="31"/>
      <c r="F4" s="31"/>
      <c r="G4" s="31"/>
      <c r="H4" s="31"/>
      <c r="I4" s="31"/>
    </row>
    <row r="5" customFormat="false" ht="43.5" hidden="false" customHeight="true" outlineLevel="0" collapsed="false">
      <c r="B5" s="31" t="s">
        <v>66</v>
      </c>
      <c r="C5" s="31"/>
      <c r="D5" s="31"/>
      <c r="E5" s="31"/>
      <c r="F5" s="31"/>
      <c r="G5" s="31"/>
      <c r="H5" s="31"/>
      <c r="I5" s="31"/>
    </row>
    <row r="6" customFormat="false" ht="43.5" hidden="false" customHeight="true" outlineLevel="0" collapsed="false">
      <c r="B6" s="31" t="s">
        <v>67</v>
      </c>
      <c r="C6" s="31"/>
      <c r="D6" s="31"/>
      <c r="E6" s="31"/>
      <c r="F6" s="31"/>
      <c r="G6" s="31"/>
      <c r="H6" s="31"/>
      <c r="I6" s="31"/>
    </row>
    <row r="7" customFormat="false" ht="43.5" hidden="false" customHeight="true" outlineLevel="0" collapsed="false">
      <c r="B7" s="31" t="s">
        <v>68</v>
      </c>
      <c r="C7" s="31"/>
      <c r="D7" s="31"/>
      <c r="E7" s="31"/>
      <c r="F7" s="31"/>
      <c r="G7" s="31"/>
      <c r="H7" s="31"/>
      <c r="I7" s="31"/>
    </row>
    <row r="8" customFormat="false" ht="43.5" hidden="false" customHeight="true" outlineLevel="0" collapsed="false">
      <c r="B8" s="31" t="s">
        <v>69</v>
      </c>
      <c r="C8" s="31"/>
      <c r="D8" s="31"/>
      <c r="E8" s="31"/>
      <c r="F8" s="31"/>
      <c r="G8" s="31"/>
      <c r="H8" s="31"/>
      <c r="I8" s="31"/>
    </row>
    <row r="9" customFormat="false" ht="43.5" hidden="false" customHeight="true" outlineLevel="0" collapsed="false">
      <c r="B9" s="31" t="s">
        <v>70</v>
      </c>
      <c r="C9" s="31"/>
      <c r="D9" s="31"/>
      <c r="E9" s="31"/>
      <c r="F9" s="31"/>
      <c r="G9" s="31"/>
      <c r="H9" s="31"/>
      <c r="I9" s="31"/>
    </row>
    <row r="10" customFormat="false" ht="30" hidden="false" customHeight="true" outlineLevel="0" collapsed="false">
      <c r="B10" s="31" t="s">
        <v>71</v>
      </c>
      <c r="C10" s="31"/>
      <c r="D10" s="31"/>
      <c r="E10" s="31"/>
      <c r="F10" s="31"/>
      <c r="G10" s="31"/>
      <c r="H10" s="31"/>
      <c r="I10" s="31"/>
    </row>
    <row r="11" customFormat="false" ht="30" hidden="false" customHeight="true" outlineLevel="0" collapsed="false">
      <c r="B11" s="31" t="s">
        <v>72</v>
      </c>
      <c r="C11" s="31"/>
      <c r="D11" s="31"/>
      <c r="E11" s="31"/>
      <c r="F11" s="31"/>
      <c r="G11" s="31"/>
      <c r="H11" s="31"/>
      <c r="I11" s="31"/>
    </row>
    <row r="12" customFormat="false" ht="43.5" hidden="false" customHeight="true" outlineLevel="0" collapsed="false">
      <c r="B12" s="31" t="s">
        <v>73</v>
      </c>
      <c r="C12" s="31"/>
      <c r="D12" s="31"/>
      <c r="E12" s="31"/>
      <c r="F12" s="31"/>
      <c r="G12" s="31"/>
      <c r="H12" s="31"/>
      <c r="I12" s="31"/>
    </row>
    <row r="13" customFormat="false" ht="43.5" hidden="false" customHeight="true" outlineLevel="0" collapsed="false">
      <c r="B13" s="31" t="s">
        <v>74</v>
      </c>
      <c r="C13" s="31"/>
      <c r="D13" s="31"/>
      <c r="E13" s="31"/>
      <c r="F13" s="31"/>
      <c r="G13" s="31"/>
      <c r="H13" s="31"/>
      <c r="I13" s="31"/>
    </row>
    <row r="14" customFormat="false" ht="43.5" hidden="false" customHeight="true" outlineLevel="0" collapsed="false">
      <c r="B14" s="31" t="s">
        <v>75</v>
      </c>
      <c r="C14" s="31"/>
      <c r="D14" s="31"/>
      <c r="E14" s="31"/>
      <c r="F14" s="31"/>
      <c r="G14" s="31"/>
      <c r="H14" s="31"/>
      <c r="I14" s="31"/>
    </row>
  </sheetData>
  <mergeCells count="11">
    <mergeCell ref="B4:I4"/>
    <mergeCell ref="B5:I5"/>
    <mergeCell ref="B6:I6"/>
    <mergeCell ref="B7:I7"/>
    <mergeCell ref="B8:I8"/>
    <mergeCell ref="B9:I9"/>
    <mergeCell ref="B10:I10"/>
    <mergeCell ref="B11:I11"/>
    <mergeCell ref="B12:I12"/>
    <mergeCell ref="B13:I13"/>
    <mergeCell ref="B14:I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2026-08-21T08:25:21Z</dcterms:created>
  <dc:creator>openpyxl</dc:creator>
  <dc:description/>
  <dc:language>en-US</dc:language>
  <cp:lastModifiedBy/>
  <dcterms:modified xsi:type="dcterms:W3CDTF">2026-08-21T08:27:46Z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