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Notice" sheetId="1" state="visible" r:id="rId3"/>
    <sheet name="Paramètres" sheetId="2" state="visible" r:id="rId4"/>
    <sheet name="Minute" sheetId="3" state="visible" r:id="rId5"/>
    <sheet name="Devis" sheetId="4" state="visible" r:id="rId6"/>
    <sheet name="Coefficient" sheetId="5" state="visible" r:id="rId7"/>
    <sheet name="Mentions" sheetId="6" state="visible" r:id="rId8"/>
  </sheets>
  <definedNames>
    <definedName function="false" hidden="false" localSheetId="3" name="_xlnm.Print_Area" vbProcedure="false">Devis!$A$1:$H$64</definedName>
    <definedName function="false" hidden="false" localSheetId="3" name="_xlnm.Print_Titles" vbProcedure="false">Devis!$19:$19</definedName>
    <definedName function="false" hidden="false" localSheetId="0" name="_xlnm.Print_Area" vbProcedure="false">Notice!$A$1:$C$28</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<sst xmlns="http://schemas.openxmlformats.org/spreadsheetml/2006/main" count="254" uniqueCount="228">
  <si>
    <t xml:space="preserve">MODÈLE DE DEVIS BTP — CLIENTS PROFESSIONNELS</t>
  </si>
  <si>
    <t xml:space="preserve">Chiffrage sur minute + devis prêt à imprimer · WhySoft Group, éditeur de logiciels de gestion depuis 1992</t>
  </si>
  <si>
    <t xml:space="preserve">Version 1.0 — août 2026</t>
  </si>
  <si>
    <t xml:space="preserve">  COMMENT ÇA MARCHE — DEUX ONGLETS SUFFISENT</t>
  </si>
  <si>
    <t xml:space="preserve">① Paramètres</t>
  </si>
  <si>
    <t xml:space="preserve">Une seule fois : votre identité, votre assurance décennale, votre déboursé horaire, vos coefficients de vente par nature (matériaux, main-d'œuvre, sous-traitance, frais) et vos conditions de règlement.</t>
  </si>
  <si>
    <t xml:space="preserve">② Minute</t>
  </si>
  <si>
    <t xml:space="preserve">Le chiffrage. UNE LIGNE PAR OUVRAGE. Vous saisissez la désignation, l'unité, la quantité, puis vos débours unitaires par nature. Le déboursé sec, le prix de vente et la marge se calculent en bout de ligne.</t>
  </si>
  <si>
    <t xml:space="preserve">③ Devis</t>
  </si>
  <si>
    <t xml:space="preserve">Rien à saisir : les lignes de la minute remontent automatiquement. Vous complétez l'en-tête (client, chantier) et vous imprimez — la zone d'impression est déjà réglée au format A4.</t>
  </si>
  <si>
    <t xml:space="preserve">④ Mentions</t>
  </si>
  <si>
    <t xml:space="preserve">La check-list à parcourir avant d'envoyer. Cochez, puis exportez en PDF.</t>
  </si>
  <si>
    <t xml:space="preserve">Coefficient</t>
  </si>
  <si>
    <t xml:space="preserve">À part : le calcul annuel de votre déboursé horaire et de vos coefficients, à refaire après chaque bilan.</t>
  </si>
  <si>
    <t xml:space="preserve">  À SAVOIR</t>
  </si>
  <si>
    <t xml:space="preserve">Code couleur</t>
  </si>
  <si>
    <t xml:space="preserve">Fond CRÈME et texte BLEU = à vous de remplir. Texte NOIR = calcul automatique, ne pas écraser.</t>
  </si>
  <si>
    <t xml:space="preserve">Prix forçable</t>
  </si>
  <si>
    <t xml:space="preserve">Sur la minute, la colonne « P.U. retenu » est modifiable : vous pouvez arrondir ou faire un geste commercial sans toucher au chiffrage. L'écart s'affiche juste à côté, en euros et en pourcentage.</t>
  </si>
  <si>
    <t xml:space="preserve">Avant d'imprimer</t>
  </si>
  <si>
    <t xml:space="preserve">Masquez les lignes de devis non utilisées (sélection des lignes &gt; clic droit &gt; Masquer), puis Fichier &gt; Imprimer. N'envoyez jamais le classeur au client : il verrait vos coûts et vos coefficients — exportez en PDF.</t>
  </si>
  <si>
    <t xml:space="preserve">Pour qui ?</t>
  </si>
  <si>
    <t xml:space="preserve">Devis adressés à des CLIENTS PROFESSIONNELS. Les mentions propres aux particuliers (rétractation, médiation de la consommation) ne figurent pas ici.</t>
  </si>
  <si>
    <t xml:space="preserve">  CE QUE CE FICHIER NE SAIT PAS FAIRE</t>
  </si>
  <si>
    <t xml:space="preserve">Un tableur chiffre très bien. En revanche, il ne saura jamais mettre à jour vos prix d'achat depuis les tarifs fournisseurs, conserver une bibliothèque d'ouvrages qui se corrige d'elle-même, enchaîner le devis, les situations de travaux et la facture sans ressaisie, ni comparer vos heures réellement pointées à vos temps prévus. C'est là qu'un logiciel métier prend le relais.</t>
  </si>
  <si>
    <t xml:space="preserve">Voir la chaîne complète sur l'un de vos chantiers : demandez une démonstration de 30 minutes.</t>
  </si>
  <si>
    <t xml:space="preserve">why.eu  ·  contact@why.eu  ·  03 20 54 89 42  ·  WhySoft Group — 1589 rue du Quesne, 59310 Landas</t>
  </si>
  <si>
    <t xml:space="preserve">Nos guides : why.eu/chiffrage-btp/  ·  why.eu/mentions-obligatoires-devis-batiment/</t>
  </si>
  <si>
    <t xml:space="preserve">Ce modèle est fourni à titre d'aide et ne constitue pas un conseil juridique. Il reflète l'état du droit connu à la date de version, pour des devis entre professionnels en France. La réglementation évolue : vérifiez la version en ligne avant réutilisation.</t>
  </si>
  <si>
    <t xml:space="preserve">PARAMÈTRES</t>
  </si>
  <si>
    <t xml:space="preserve">À remplir une fois. Ces valeurs alimentent la minute et le devis.</t>
  </si>
  <si>
    <t xml:space="preserve">  IDENTITÉ</t>
  </si>
  <si>
    <t xml:space="preserve">Dénomination sociale</t>
  </si>
  <si>
    <t xml:space="preserve">MA SOCIÉTÉ BTP</t>
  </si>
  <si>
    <t xml:space="preserve">Nom exact au RCS</t>
  </si>
  <si>
    <t xml:space="preserve">Forme juridique et capital</t>
  </si>
  <si>
    <t xml:space="preserve">SARL au capital de 50 000 €</t>
  </si>
  <si>
    <t xml:space="preserve">Adresse du siège</t>
  </si>
  <si>
    <t xml:space="preserve">12 rue des Artisans, 59000 Lille</t>
  </si>
  <si>
    <t xml:space="preserve">SIRET</t>
  </si>
  <si>
    <t xml:space="preserve">123 456 789 00012</t>
  </si>
  <si>
    <t xml:space="preserve">14 chiffres</t>
  </si>
  <si>
    <t xml:space="preserve">RCS</t>
  </si>
  <si>
    <t xml:space="preserve">RCS Lille Métropole 123 456 789</t>
  </si>
  <si>
    <t xml:space="preserve">TVA intracommunautaire</t>
  </si>
  <si>
    <t xml:space="preserve">FR 00 123456789</t>
  </si>
  <si>
    <t xml:space="preserve">Téléphone / e-mail</t>
  </si>
  <si>
    <t xml:space="preserve">03 00 00 00 00 · contact@masociete.fr</t>
  </si>
  <si>
    <t xml:space="preserve">  ASSURANCE DÉCENNALE (mention obligatoire)</t>
  </si>
  <si>
    <t xml:space="preserve">Assureur</t>
  </si>
  <si>
    <t xml:space="preserve">NOM DE L'ASSUREUR</t>
  </si>
  <si>
    <t xml:space="preserve">Nom et coordonnées</t>
  </si>
  <si>
    <t xml:space="preserve">N° de contrat</t>
  </si>
  <si>
    <t xml:space="preserve">000000000</t>
  </si>
  <si>
    <t xml:space="preserve">Couverture géographique</t>
  </si>
  <si>
    <t xml:space="preserve">France métropolitaine</t>
  </si>
  <si>
    <t xml:space="preserve">Reprendre l'attestation</t>
  </si>
  <si>
    <t xml:space="preserve">  COÛTS ET COEFFICIENTS DE VENTE PAR NATURE</t>
  </si>
  <si>
    <t xml:space="preserve">Déboursé horaire main-d'œuvre (€/h)</t>
  </si>
  <si>
    <t xml:space="preserve">Salaire + charges + indemnités ÷ heures productives — voir onglet Coefficient</t>
  </si>
  <si>
    <t xml:space="preserve">Coefficient de vente — Matériaux</t>
  </si>
  <si>
    <t xml:space="preserve">Frais généraux et marge inclus</t>
  </si>
  <si>
    <t xml:space="preserve">Coefficient de vente — Main-d'œuvre</t>
  </si>
  <si>
    <t xml:space="preserve">Souvent supérieur : la main-d'œuvre porte le risque</t>
  </si>
  <si>
    <t xml:space="preserve">Coefficient de vente — Sous-traitance</t>
  </si>
  <si>
    <t xml:space="preserve">Marge de coordination, plus faible</t>
  </si>
  <si>
    <t xml:space="preserve">Coefficient de vente — Frais et divers</t>
  </si>
  <si>
    <t xml:space="preserve">Installation de chantier, benne, échafaudage…</t>
  </si>
  <si>
    <t xml:space="preserve">Un coefficient de 1,5625 = frais généraux 1,25 puis marque de 20 %. Dissociez-les selon votre réalité.</t>
  </si>
  <si>
    <t xml:space="preserve">  CONDITIONS COMMERCIALES</t>
  </si>
  <si>
    <t xml:space="preserve">Durée de validité du devis</t>
  </si>
  <si>
    <t xml:space="preserve">3 mois à compter de la date d'émission</t>
  </si>
  <si>
    <t xml:space="preserve">Pensez-y si vos prix bougent</t>
  </si>
  <si>
    <t xml:space="preserve">Acompte à la commande</t>
  </si>
  <si>
    <t xml:space="preserve">30 % à la signature</t>
  </si>
  <si>
    <t xml:space="preserve">Délai de paiement</t>
  </si>
  <si>
    <t xml:space="preserve">30 jours à compter de la date de facture</t>
  </si>
  <si>
    <t xml:space="preserve">Plafonds légaux : 60 j date de facture ou 45 j fin de mois</t>
  </si>
  <si>
    <t xml:space="preserve">Pénalités de retard</t>
  </si>
  <si>
    <t xml:space="preserve">3 fois le taux d'intérêt légal en vigueur</t>
  </si>
  <si>
    <t xml:space="preserve">Minimum légal entre professionnels</t>
  </si>
  <si>
    <t xml:space="preserve">Indemnité de recouvrement</t>
  </si>
  <si>
    <t xml:space="preserve">40 €</t>
  </si>
  <si>
    <t xml:space="preserve">Montant forfaitaire fixé par décret</t>
  </si>
  <si>
    <t xml:space="preserve">Révision des prix</t>
  </si>
  <si>
    <t xml:space="preserve">Prix fermes pour la durée de validité</t>
  </si>
  <si>
    <t xml:space="preserve">Sinon indiquer la formule et l'index (BT01)</t>
  </si>
  <si>
    <t xml:space="preserve">Taux de TVA</t>
  </si>
  <si>
    <t xml:space="preserve">0 % si autoliquidation en sous-traitance BTP</t>
  </si>
  <si>
    <t xml:space="preserve">MINUTE DE CHIFFRAGE</t>
  </si>
  <si>
    <t xml:space="preserve">Une ligne par ouvrage. Saisissez les zones crème ; tout le reste se calcule et remonte au devis.</t>
  </si>
  <si>
    <t xml:space="preserve">N°</t>
  </si>
  <si>
    <t xml:space="preserve">Désignation de l'ouvrage</t>
  </si>
  <si>
    <t xml:space="preserve">Unité</t>
  </si>
  <si>
    <t xml:space="preserve">Quantité</t>
  </si>
  <si>
    <t xml:space="preserve">Matériaux €/u</t>
  </si>
  <si>
    <t xml:space="preserve">Temps h/u</t>
  </si>
  <si>
    <t xml:space="preserve">Main-d'œuvre €/u</t>
  </si>
  <si>
    <t xml:space="preserve">Sous-trait. €/u</t>
  </si>
  <si>
    <t xml:space="preserve">Frais €/u</t>
  </si>
  <si>
    <t xml:space="preserve">Déboursé sec €/u</t>
  </si>
  <si>
    <t xml:space="preserve">P.V. calculé €/u</t>
  </si>
  <si>
    <t xml:space="preserve">P.U. retenu €/u</t>
  </si>
  <si>
    <t xml:space="preserve">Total HT</t>
  </si>
  <si>
    <t xml:space="preserve">Marge brute €</t>
  </si>
  <si>
    <t xml:space="preserve">1.1</t>
  </si>
  <si>
    <t xml:space="preserve">Cloison de distribution 72/48, plaques BA13 sur ossature, h. 2,50 m, bandes et enduit compris</t>
  </si>
  <si>
    <t xml:space="preserve">m²</t>
  </si>
  <si>
    <t xml:space="preserve">TOTAUX DU CHANTIER</t>
  </si>
  <si>
    <t xml:space="preserve">Heures →</t>
  </si>
  <si>
    <t xml:space="preserve">Déboursé →</t>
  </si>
  <si>
    <t xml:space="preserve">Vente →</t>
  </si>
  <si>
    <t xml:space="preserve">Taux de marge brute (frais généraux non encore déduits)</t>
  </si>
  <si>
    <t xml:space="preserve">Écart P.U. retenu / P.V. calculé (total)</t>
  </si>
  <si>
    <t xml:space="preserve">Attention : la marge brute ci-dessus est calculée sur le DÉBOURSÉ SEC. Vos frais généraux ne sont pas encore déduits — ils sont inclus dans les coefficients de vente. Votre marge nette réelle correspond au taux de marque paramétré, pas à ce pourcentage.</t>
  </si>
  <si>
    <t xml:space="preserve">Le total d'heures ci-dessus est votre engagement de production : c'est lui qu'il faudra comparer aux heures réellement pointées en fin de chantier. La colonne « P.U. retenu » reste modifiable — forcez un prix si le commerce l'exige, l'écart apparaît en orange.</t>
  </si>
  <si>
    <t xml:space="preserve">Votre logo ici
(Insertion &gt; Images, puis supprimez ce texte)</t>
  </si>
  <si>
    <t xml:space="preserve">DEVIS</t>
  </si>
  <si>
    <t xml:space="preserve">D-2026-001</t>
  </si>
  <si>
    <t xml:space="preserve">Date</t>
  </si>
  <si>
    <t xml:space="preserve">Validité</t>
  </si>
  <si>
    <t xml:space="preserve">ADRESSÉ À</t>
  </si>
  <si>
    <t xml:space="preserve">CHANTIER</t>
  </si>
  <si>
    <t xml:space="preserve">SOCIÉTÉ CLIENTE SAS</t>
  </si>
  <si>
    <t xml:space="preserve">Lot 5 — Cloisons de distribution</t>
  </si>
  <si>
    <t xml:space="preserve">1 avenue du Donneur d'ordre, 59000 Lille</t>
  </si>
  <si>
    <t xml:space="preserve">3 rue du Projet, 59100 Roubaix</t>
  </si>
  <si>
    <t xml:space="preserve">SIRET 987 654 321 00019</t>
  </si>
  <si>
    <t xml:space="preserve">Marché privé — réf. 2026-42</t>
  </si>
  <si>
    <t xml:space="preserve">DÉSIGNATION DES OUVRAGES</t>
  </si>
  <si>
    <t xml:space="preserve">UNITÉ</t>
  </si>
  <si>
    <t xml:space="preserve">QUANTITÉ</t>
  </si>
  <si>
    <t xml:space="preserve">P.U. HT</t>
  </si>
  <si>
    <t xml:space="preserve">TOTAL HT</t>
  </si>
  <si>
    <t xml:space="preserve">TOTAL TTC</t>
  </si>
  <si>
    <t xml:space="preserve">Merci de retourner ce devis daté et signé, revêtu de la mention « Bon pour accord ».</t>
  </si>
  <si>
    <t xml:space="preserve">Bon pour accord — date et signature du client</t>
  </si>
  <si>
    <t xml:space="preserve">MENTIONS ET CONDITIONS</t>
  </si>
  <si>
    <t xml:space="preserve">Délai d'exécution : à compléter (date de début et durée prévisionnelle).</t>
  </si>
  <si>
    <t xml:space="preserve">Garanties légales : parfait achèvement (1 an), bon fonctionnement (2 ans), responsabilité décennale (10 ans). Devis établi sur la base de nos conditions générales de vente, annexées et acceptées par le client.</t>
  </si>
  <si>
    <t xml:space="preserve">Sous-traitance BTP : « Autoliquidation de la TVA par le preneur » — à conserver uniquement si vous intervenez en sous-traitance de travaux.</t>
  </si>
  <si>
    <t xml:space="preserve">CALCUL DE VOS COEFFICIENTS</t>
  </si>
  <si>
    <t xml:space="preserve">À refaire une fois par an, après le bilan. Les résultats se reportent dans « Paramètres ».</t>
  </si>
  <si>
    <t xml:space="preserve">  1 · DÉBOURSÉ HORAIRE</t>
  </si>
  <si>
    <t xml:space="preserve">Salaire brut annuel chargé d'un compagnon (€)</t>
  </si>
  <si>
    <t xml:space="preserve">Brut + charges patronales</t>
  </si>
  <si>
    <t xml:space="preserve">Primes et indemnités annuelles (€)</t>
  </si>
  <si>
    <t xml:space="preserve">Paniers, trajets…</t>
  </si>
  <si>
    <t xml:space="preserve">Heures payées dans l'année</t>
  </si>
  <si>
    <t xml:space="preserve">Base annuelle, à ajuster</t>
  </si>
  <si>
    <t xml:space="preserve">Heures improductives (congés, intempéries, atelier)</t>
  </si>
  <si>
    <t xml:space="preserve">Payées mais non facturables</t>
  </si>
  <si>
    <t xml:space="preserve">Heures réellement productives</t>
  </si>
  <si>
    <t xml:space="preserve">DÉBOURSÉ HORAIRE (€/h)</t>
  </si>
  <si>
    <t xml:space="preserve">→ à reporter dans Paramètres</t>
  </si>
  <si>
    <t xml:space="preserve">  2 · COEFFICIENT DE FRAIS GÉNÉRAUX</t>
  </si>
  <si>
    <t xml:space="preserve">Frais généraux de l'exercice (€)</t>
  </si>
  <si>
    <t xml:space="preserve">Loyers, véhicules, assurances, encadrement, gérance, chiffrage…</t>
  </si>
  <si>
    <t xml:space="preserve">Déboursés secs de l'exercice (€)</t>
  </si>
  <si>
    <t xml:space="preserve">Fournitures + main-d'œuvre productive des chantiers</t>
  </si>
  <si>
    <t xml:space="preserve">Part des frais généraux</t>
  </si>
  <si>
    <t xml:space="preserve">COEFFICIENT DE FRAIS GÉNÉRAUX</t>
  </si>
  <si>
    <t xml:space="preserve">Ordre de grandeur courant : 1,15 à 1,30.</t>
  </si>
  <si>
    <t xml:space="preserve">  3 · DU COÛT DE REVIENT AU PRIX DE VENTE</t>
  </si>
  <si>
    <t xml:space="preserve">Taux de marque visé</t>
  </si>
  <si>
    <t xml:space="preserve">20 % de marque = multiplicateur 1,25 sur le coût de revient</t>
  </si>
  <si>
    <t xml:space="preserve">Multiplicateur de marge</t>
  </si>
  <si>
    <t xml:space="preserve">COEFFICIENT DE VENTE (frais généraux × marge)</t>
  </si>
  <si>
    <t xml:space="preserve">→ à reporter dans Paramètres, ligne par ligne selon la nature de débours.</t>
  </si>
  <si>
    <t xml:space="preserve">Marge et marque ne sont pas la même chose : 20 % de marque équivalent à 25 % de marge sur le coût de revient.</t>
  </si>
  <si>
    <t xml:space="preserve">Méthode détaillée : why.eu/coefficient-de-vente/</t>
  </si>
  <si>
    <t xml:space="preserve">CHECK-LIST — DEVIS ENTRE PROFESSIONNELS</t>
  </si>
  <si>
    <t xml:space="preserve">À parcourir avant chaque envoi.</t>
  </si>
  <si>
    <t xml:space="preserve">OK</t>
  </si>
  <si>
    <t xml:space="preserve">Mention</t>
  </si>
  <si>
    <t xml:space="preserve">Pourquoi</t>
  </si>
  <si>
    <t xml:space="preserve">Où dans ce fichier</t>
  </si>
  <si>
    <t xml:space="preserve">☐</t>
  </si>
  <si>
    <t xml:space="preserve">Identité complète : dénomination, forme juridique, capital, siège, SIRET, RCS, TVA intracommunautaire</t>
  </si>
  <si>
    <t xml:space="preserve">Mentions exigées sur les documents commerciaux</t>
  </si>
  <si>
    <t xml:space="preserve">Paramètres → en-tête du devis</t>
  </si>
  <si>
    <t xml:space="preserve">Numéro et date du devis</t>
  </si>
  <si>
    <t xml:space="preserve">Traçabilité, point de départ de la validité</t>
  </si>
  <si>
    <t xml:space="preserve">Devis, en-tête</t>
  </si>
  <si>
    <t xml:space="preserve">Durée de validité de l'offre</t>
  </si>
  <si>
    <t xml:space="preserve">Encadre l'engagement de prix</t>
  </si>
  <si>
    <t xml:space="preserve">Paramètres → en-tête</t>
  </si>
  <si>
    <t xml:space="preserve">Identité du client et adresse du chantier</t>
  </si>
  <si>
    <t xml:space="preserve">Identification des parties et du lieu</t>
  </si>
  <si>
    <t xml:space="preserve">Devis, bloc client</t>
  </si>
  <si>
    <t xml:space="preserve">Désignation détaillée : postes, unités, quantités, prix unitaires</t>
  </si>
  <si>
    <t xml:space="preserve">Le client doit comprendre ce qu'il achète</t>
  </si>
  <si>
    <t xml:space="preserve">Minute → tableau du devis</t>
  </si>
  <si>
    <t xml:space="preserve">Total HT, taux et montant de TVA, total TTC</t>
  </si>
  <si>
    <t xml:space="preserve">Base du prix et de la facturation</t>
  </si>
  <si>
    <t xml:space="preserve">Devis, totaux</t>
  </si>
  <si>
    <t xml:space="preserve">Mention d'autoliquidation en sous-traitance de travaux</t>
  </si>
  <si>
    <t xml:space="preserve">La TVA est due par le donneur d'ordre</t>
  </si>
  <si>
    <t xml:space="preserve">Devis, dernière mention</t>
  </si>
  <si>
    <t xml:space="preserve">Assurance décennale : assureur, contrat, couverture géographique</t>
  </si>
  <si>
    <t xml:space="preserve">Obligation propre aux professionnels du bâtiment</t>
  </si>
  <si>
    <t xml:space="preserve">Paramètres → mentions</t>
  </si>
  <si>
    <t xml:space="preserve">Délai d'exécution : début et durée prévisionnelle</t>
  </si>
  <si>
    <t xml:space="preserve">Engagement de délai</t>
  </si>
  <si>
    <t xml:space="preserve">Devis, mentions (à compléter)</t>
  </si>
  <si>
    <t xml:space="preserve">Conditions de règlement : acompte, échéancier, délai</t>
  </si>
  <si>
    <t xml:space="preserve">Le délai convenu ne peut excéder les plafonds légaux</t>
  </si>
  <si>
    <t xml:space="preserve">Taux des pénalités de retard</t>
  </si>
  <si>
    <t xml:space="preserve">Obligatoire entre professionnels</t>
  </si>
  <si>
    <t xml:space="preserve">Indemnité forfaitaire pour frais de recouvrement</t>
  </si>
  <si>
    <t xml:space="preserve">Due de plein droit en cas de retard</t>
  </si>
  <si>
    <t xml:space="preserve">Prix fermes ou révisables (formule et index le cas échéant)</t>
  </si>
  <si>
    <t xml:space="preserve">Détermine si une hausse peut être répercutée</t>
  </si>
  <si>
    <t xml:space="preserve">Renvoi aux conditions générales de vente</t>
  </si>
  <si>
    <t xml:space="preserve">Socle de la relation commerciale</t>
  </si>
  <si>
    <t xml:space="preserve">Devis, mentions</t>
  </si>
  <si>
    <t xml:space="preserve">Garanties légales : parfait achèvement, bon fonctionnement, décennale</t>
  </si>
  <si>
    <t xml:space="preserve">Information sur les garanties de l'ouvrage</t>
  </si>
  <si>
    <t xml:space="preserve">Mention « Bon pour accord », date et signature</t>
  </si>
  <si>
    <t xml:space="preserve">Transforme l'offre en contrat</t>
  </si>
  <si>
    <t xml:space="preserve">Devis, bloc signature</t>
  </si>
  <si>
    <t xml:space="preserve">Devis gratuit ou frais d'étude</t>
  </si>
  <si>
    <t xml:space="preserve">À préciser si l'étude est facturée</t>
  </si>
  <si>
    <t xml:space="preserve">Coordonnées de facturation électronique du client</t>
  </si>
  <si>
    <t xml:space="preserve">À anticiper : la facture empruntera les canaux de la réforme</t>
  </si>
  <si>
    <t xml:space="preserve">À ajouter au bloc client si besoin</t>
  </si>
  <si>
    <t xml:space="preserve">Bases légales résumées à titre indicatif. Détail et cas particuliers : why.eu/mentions-obligatoires-devis-batiment/</t>
  </si>
  <si>
    <t xml:space="preserve">Ce modèle ne couvre pas les devis aux particuliers (rétractation, médiation de la consommation).</t>
  </si>
</sst>
</file>

<file path=xl/styles.xml><?xml version="1.0" encoding="utf-8"?>
<styleSheet xmlns="http://schemas.openxmlformats.org/spreadsheetml/2006/main">
  <numFmts count="12">
    <numFmt numFmtId="164" formatCode="General"/>
    <numFmt numFmtId="165" formatCode="#,##0.00&quot; €&quot;"/>
    <numFmt numFmtId="166" formatCode="0.0000"/>
    <numFmt numFmtId="167" formatCode="0%"/>
    <numFmt numFmtId="168" formatCode="#,##0.00"/>
    <numFmt numFmtId="169" formatCode="0.00"/>
    <numFmt numFmtId="170" formatCode="0.0&quot; h&quot;"/>
    <numFmt numFmtId="171" formatCode="0.0%"/>
    <numFmt numFmtId="172" formatCode="\+#,##0.00&quot; €&quot;;\-#,##0.00&quot; €&quot;;0.00&quot; €&quot;"/>
    <numFmt numFmtId="173" formatCode="dd/mm/yyyy"/>
    <numFmt numFmtId="174" formatCode="#,##0&quot; €&quot;"/>
    <numFmt numFmtId="175" formatCode="General"/>
  </numFmts>
  <fonts count="35">
    <font>
      <sz val="11"/>
      <color theme="1"/>
      <name val="Calibri"/>
      <family val="2"/>
      <charset val="1"/>
    </font>
    <font>
      <sz val="10"/>
      <name val="Arial"/>
      <family val="0"/>
    </font>
    <font>
      <sz val="10"/>
      <name val="Arial"/>
      <family val="0"/>
    </font>
    <font>
      <sz val="10"/>
      <name val="Arial"/>
      <family val="0"/>
    </font>
    <font>
      <b val="true"/>
      <sz val="18"/>
      <color rgb="FF700000"/>
      <name val="Arial"/>
      <family val="0"/>
      <charset val="1"/>
    </font>
    <font>
      <i val="true"/>
      <sz val="10"/>
      <color rgb="FF656565"/>
      <name val="Arial"/>
      <family val="0"/>
      <charset val="1"/>
    </font>
    <font>
      <b val="true"/>
      <sz val="10"/>
      <color rgb="FFFDA649"/>
      <name val="Arial"/>
      <family val="0"/>
      <charset val="1"/>
    </font>
    <font>
      <b val="true"/>
      <sz val="11"/>
      <color rgb="FFFFFFFF"/>
      <name val="Arial"/>
      <family val="0"/>
      <charset val="1"/>
    </font>
    <font>
      <b val="true"/>
      <sz val="10"/>
      <color rgb="FF700000"/>
      <name val="Arial"/>
      <family val="0"/>
      <charset val="1"/>
    </font>
    <font>
      <sz val="10"/>
      <color rgb="FF211C14"/>
      <name val="Arial"/>
      <family val="0"/>
      <charset val="1"/>
    </font>
    <font>
      <b val="true"/>
      <sz val="11"/>
      <color rgb="FF700000"/>
      <name val="Arial"/>
      <family val="0"/>
      <charset val="1"/>
    </font>
    <font>
      <sz val="9"/>
      <color rgb="FF656565"/>
      <name val="Arial"/>
      <family val="0"/>
      <charset val="1"/>
    </font>
    <font>
      <b val="true"/>
      <sz val="16"/>
      <color rgb="FF700000"/>
      <name val="Arial"/>
      <family val="0"/>
      <charset val="1"/>
    </font>
    <font>
      <b val="true"/>
      <sz val="10"/>
      <color rgb="FF211C14"/>
      <name val="Arial"/>
      <family val="0"/>
      <charset val="1"/>
    </font>
    <font>
      <sz val="10"/>
      <color rgb="FF1489AC"/>
      <name val="Arial"/>
      <family val="0"/>
      <charset val="1"/>
    </font>
    <font>
      <i val="true"/>
      <sz val="9"/>
      <color rgb="FFFDA649"/>
      <name val="Arial"/>
      <family val="0"/>
      <charset val="1"/>
    </font>
    <font>
      <b val="true"/>
      <sz val="9"/>
      <color rgb="FFFFFFFF"/>
      <name val="Arial"/>
      <family val="0"/>
      <charset val="1"/>
    </font>
    <font>
      <sz val="9"/>
      <color rgb="FF1489AC"/>
      <name val="Arial"/>
      <family val="0"/>
      <charset val="1"/>
    </font>
    <font>
      <sz val="9"/>
      <color rgb="FF211C14"/>
      <name val="Arial"/>
      <family val="0"/>
      <charset val="1"/>
    </font>
    <font>
      <b val="true"/>
      <sz val="9"/>
      <color rgb="FF1489AC"/>
      <name val="Arial"/>
      <family val="0"/>
      <charset val="1"/>
    </font>
    <font>
      <b val="true"/>
      <sz val="9"/>
      <color rgb="FF211C14"/>
      <name val="Arial"/>
      <family val="0"/>
      <charset val="1"/>
    </font>
    <font>
      <b val="true"/>
      <sz val="10"/>
      <color rgb="FFFFFFFF"/>
      <name val="Arial"/>
      <family val="0"/>
      <charset val="1"/>
    </font>
    <font>
      <sz val="10"/>
      <color rgb="FF656565"/>
      <name val="Arial"/>
      <family val="0"/>
      <charset val="1"/>
    </font>
    <font>
      <i val="true"/>
      <sz val="9"/>
      <color rgb="FF656565"/>
      <name val="Arial"/>
      <family val="0"/>
      <charset val="1"/>
    </font>
    <font>
      <i val="true"/>
      <sz val="9"/>
      <color rgb="FFC8C0AC"/>
      <name val="Arial"/>
      <family val="0"/>
      <charset val="1"/>
    </font>
    <font>
      <b val="true"/>
      <sz val="30"/>
      <color rgb="FF700000"/>
      <name val="Arial"/>
      <family val="0"/>
      <charset val="1"/>
    </font>
    <font>
      <b val="true"/>
      <sz val="10"/>
      <color rgb="FF1489AC"/>
      <name val="Arial"/>
      <family val="0"/>
      <charset val="1"/>
    </font>
    <font>
      <b val="true"/>
      <sz val="12"/>
      <color rgb="FF700000"/>
      <name val="Arial"/>
      <family val="0"/>
      <charset val="1"/>
    </font>
    <font>
      <b val="true"/>
      <sz val="8"/>
      <color rgb="FFFDA649"/>
      <name val="Arial"/>
      <family val="0"/>
      <charset val="1"/>
    </font>
    <font>
      <b val="true"/>
      <sz val="12"/>
      <color rgb="FFFFFFFF"/>
      <name val="Arial"/>
      <family val="0"/>
      <charset val="1"/>
    </font>
    <font>
      <b val="true"/>
      <sz val="9"/>
      <color rgb="FF700000"/>
      <name val="Arial"/>
      <family val="0"/>
      <charset val="1"/>
    </font>
    <font>
      <sz val="8"/>
      <color rgb="FF656565"/>
      <name val="Arial"/>
      <family val="0"/>
      <charset val="1"/>
    </font>
    <font>
      <sz val="8"/>
      <color rgb="FFC8C0AC"/>
      <name val="Arial"/>
      <family val="0"/>
      <charset val="1"/>
    </font>
    <font>
      <sz val="11"/>
      <color rgb="FFFDA649"/>
      <name val="Arial"/>
      <family val="0"/>
      <charset val="1"/>
    </font>
    <font>
      <b val="true"/>
      <sz val="9"/>
      <color rgb="FFFDA649"/>
      <name val="Arial"/>
      <family val="0"/>
      <charset val="1"/>
    </font>
  </fonts>
  <fills count="4">
    <fill>
      <patternFill patternType="none"/>
    </fill>
    <fill>
      <patternFill patternType="gray125"/>
    </fill>
    <fill>
      <patternFill patternType="solid">
        <fgColor rgb="FF700000"/>
        <bgColor rgb="FF800000"/>
      </patternFill>
    </fill>
    <fill>
      <patternFill patternType="solid">
        <fgColor rgb="FFF5F0DD"/>
        <bgColor rgb="FFE8E0CC"/>
      </patternFill>
    </fill>
  </fills>
  <borders count="7">
    <border diagonalUp="false" diagonalDown="false">
      <left/>
      <right/>
      <top/>
      <bottom/>
      <diagonal/>
    </border>
    <border diagonalUp="false" diagonalDown="false">
      <left style="thin">
        <color rgb="FFD9D2BE"/>
      </left>
      <right/>
      <top style="thin">
        <color rgb="FFD9D2BE"/>
      </top>
      <bottom style="thin">
        <color rgb="FFD9D2BE"/>
      </bottom>
      <diagonal/>
    </border>
    <border diagonalUp="false" diagonalDown="false">
      <left style="thin">
        <color rgb="FFD9D2BE"/>
      </left>
      <right style="thin">
        <color rgb="FFD9D2BE"/>
      </right>
      <top style="thin">
        <color rgb="FFD9D2BE"/>
      </top>
      <bottom style="thin">
        <color rgb="FFD9D2BE"/>
      </bottom>
      <diagonal/>
    </border>
    <border diagonalUp="false" diagonalDown="false">
      <left style="dashed">
        <color rgb="FFE0D8C4"/>
      </left>
      <right style="dashed">
        <color rgb="FFE0D8C4"/>
      </right>
      <top style="dashed">
        <color rgb="FFE0D8C4"/>
      </top>
      <bottom style="dashed">
        <color rgb="FFE0D8C4"/>
      </bottom>
      <diagonal/>
    </border>
    <border diagonalUp="false" diagonalDown="false">
      <left/>
      <right/>
      <top/>
      <bottom style="medium">
        <color rgb="FFFDA649"/>
      </bottom>
      <diagonal/>
    </border>
    <border diagonalUp="false" diagonalDown="false">
      <left/>
      <right/>
      <top/>
      <bottom style="thin">
        <color rgb="FFFDA649"/>
      </bottom>
      <diagonal/>
    </border>
    <border diagonalUp="false" diagonalDown="false">
      <left/>
      <right/>
      <top/>
      <bottom style="thin">
        <color rgb="FFE8E0C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8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2" borderId="0" xfId="0" applyFont="tru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xf numFmtId="164" fontId="9" fillId="3" borderId="1" xfId="0" applyFont="true" applyBorder="true" applyAlignment="true" applyProtection="false">
      <alignment horizontal="general" vertical="top" textRotation="0" wrapText="tru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true" applyAlignment="true" applyProtection="false">
      <alignment horizontal="general" vertical="top" textRotation="0" wrapText="tru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14" fillId="3" borderId="2" xfId="0" applyFont="true" applyBorder="true" applyAlignment="false" applyProtection="false">
      <alignment horizontal="general" vertical="bottom" textRotation="0" wrapText="false" indent="0" shrinkToFit="false"/>
      <protection locked="true" hidden="false"/>
    </xf>
    <xf numFmtId="164" fontId="11" fillId="0" borderId="0" xfId="0" applyFont="true" applyBorder="false" applyAlignment="true" applyProtection="false">
      <alignment horizontal="general" vertical="center" textRotation="0" wrapText="true" indent="0" shrinkToFit="false"/>
      <protection locked="true" hidden="false"/>
    </xf>
    <xf numFmtId="165" fontId="14" fillId="3" borderId="2" xfId="0" applyFont="true" applyBorder="true" applyAlignment="false" applyProtection="false">
      <alignment horizontal="general" vertical="bottom" textRotation="0" wrapText="false" indent="0" shrinkToFit="false"/>
      <protection locked="true" hidden="false"/>
    </xf>
    <xf numFmtId="166" fontId="14" fillId="3" borderId="2" xfId="0" applyFont="true" applyBorder="true" applyAlignment="false" applyProtection="false">
      <alignment horizontal="general" vertical="bottom" textRotation="0" wrapText="false" indent="0" shrinkToFit="false"/>
      <protection locked="true" hidden="false"/>
    </xf>
    <xf numFmtId="164" fontId="15" fillId="0" borderId="0" xfId="0" applyFont="true" applyBorder="true" applyAlignment="false" applyProtection="false">
      <alignment horizontal="general" vertical="bottom" textRotation="0" wrapText="false" indent="0" shrinkToFit="false"/>
      <protection locked="true" hidden="false"/>
    </xf>
    <xf numFmtId="167" fontId="14" fillId="3" borderId="2" xfId="0" applyFont="true" applyBorder="true" applyAlignment="false" applyProtection="false">
      <alignment horizontal="general" vertical="bottom" textRotation="0" wrapText="false" indent="0" shrinkToFit="false"/>
      <protection locked="true" hidden="false"/>
    </xf>
    <xf numFmtId="164" fontId="16" fillId="2" borderId="2" xfId="0" applyFont="true" applyBorder="true" applyAlignment="true" applyProtection="false">
      <alignment horizontal="center" vertical="center" textRotation="0" wrapText="true" indent="0" shrinkToFit="false"/>
      <protection locked="true" hidden="false"/>
    </xf>
    <xf numFmtId="164" fontId="17" fillId="3" borderId="2" xfId="0" applyFont="true" applyBorder="true" applyAlignment="false" applyProtection="false">
      <alignment horizontal="general" vertical="bottom" textRotation="0" wrapText="false" indent="0" shrinkToFit="false"/>
      <protection locked="true" hidden="false"/>
    </xf>
    <xf numFmtId="164" fontId="17" fillId="3" borderId="2" xfId="0" applyFont="true" applyBorder="true" applyAlignment="true" applyProtection="false">
      <alignment horizontal="general" vertical="center" textRotation="0" wrapText="true" indent="0" shrinkToFit="false"/>
      <protection locked="true" hidden="false"/>
    </xf>
    <xf numFmtId="168" fontId="17" fillId="3" borderId="2" xfId="0" applyFont="true" applyBorder="true" applyAlignment="false" applyProtection="false">
      <alignment horizontal="general" vertical="bottom" textRotation="0" wrapText="false" indent="0" shrinkToFit="false"/>
      <protection locked="true" hidden="false"/>
    </xf>
    <xf numFmtId="165" fontId="17" fillId="3" borderId="2" xfId="0" applyFont="true" applyBorder="true" applyAlignment="false" applyProtection="false">
      <alignment horizontal="general" vertical="bottom" textRotation="0" wrapText="false" indent="0" shrinkToFit="false"/>
      <protection locked="true" hidden="false"/>
    </xf>
    <xf numFmtId="169" fontId="17" fillId="3" borderId="2" xfId="0" applyFont="true" applyBorder="true" applyAlignment="false" applyProtection="false">
      <alignment horizontal="general" vertical="bottom" textRotation="0" wrapText="false" indent="0" shrinkToFit="false"/>
      <protection locked="true" hidden="false"/>
    </xf>
    <xf numFmtId="165" fontId="18" fillId="0" borderId="2" xfId="0" applyFont="true" applyBorder="true" applyAlignment="false" applyProtection="false">
      <alignment horizontal="general" vertical="bottom" textRotation="0" wrapText="false" indent="0" shrinkToFit="false"/>
      <protection locked="true" hidden="false"/>
    </xf>
    <xf numFmtId="165" fontId="19" fillId="3" borderId="2" xfId="0" applyFont="true" applyBorder="true" applyAlignment="false" applyProtection="false">
      <alignment horizontal="general" vertical="bottom" textRotation="0" wrapText="false" indent="0" shrinkToFit="false"/>
      <protection locked="true" hidden="false"/>
    </xf>
    <xf numFmtId="165" fontId="20" fillId="0" borderId="2" xfId="0" applyFont="true" applyBorder="true" applyAlignment="false" applyProtection="false">
      <alignment horizontal="general" vertical="bottom" textRotation="0" wrapText="false" indent="0" shrinkToFit="false"/>
      <protection locked="true" hidden="false"/>
    </xf>
    <xf numFmtId="164" fontId="0" fillId="2" borderId="2" xfId="0" applyFont="false" applyBorder="true" applyAlignment="false" applyProtection="false">
      <alignment horizontal="general" vertical="bottom" textRotation="0" wrapText="false" indent="0" shrinkToFit="false"/>
      <protection locked="true" hidden="false"/>
    </xf>
    <xf numFmtId="164" fontId="21" fillId="2" borderId="2" xfId="0" applyFont="true" applyBorder="true" applyAlignment="false" applyProtection="false">
      <alignment horizontal="general" vertical="bottom" textRotation="0" wrapText="false" indent="0" shrinkToFit="false"/>
      <protection locked="true" hidden="false"/>
    </xf>
    <xf numFmtId="164" fontId="16" fillId="2" borderId="2" xfId="0" applyFont="true" applyBorder="true" applyAlignment="false" applyProtection="false">
      <alignment horizontal="general" vertical="bottom" textRotation="0" wrapText="false" indent="0" shrinkToFit="false"/>
      <protection locked="true" hidden="false"/>
    </xf>
    <xf numFmtId="170" fontId="21" fillId="2" borderId="2" xfId="0" applyFont="true" applyBorder="true" applyAlignment="false" applyProtection="false">
      <alignment horizontal="general" vertical="bottom" textRotation="0" wrapText="false" indent="0" shrinkToFit="false"/>
      <protection locked="true" hidden="false"/>
    </xf>
    <xf numFmtId="165" fontId="21" fillId="2" borderId="2" xfId="0" applyFont="true" applyBorder="true" applyAlignment="false" applyProtection="false">
      <alignment horizontal="general" vertical="bottom" textRotation="0" wrapText="false" indent="0" shrinkToFit="false"/>
      <protection locked="true" hidden="false"/>
    </xf>
    <xf numFmtId="171" fontId="10" fillId="0" borderId="0" xfId="0" applyFont="true" applyBorder="false" applyAlignment="false" applyProtection="false">
      <alignment horizontal="general" vertical="bottom" textRotation="0" wrapText="false" indent="0" shrinkToFit="false"/>
      <protection locked="true" hidden="false"/>
    </xf>
    <xf numFmtId="164" fontId="22" fillId="0" borderId="0" xfId="0" applyFont="true" applyBorder="false" applyAlignment="false" applyProtection="false">
      <alignment horizontal="general" vertical="bottom" textRotation="0" wrapText="false" indent="0" shrinkToFit="false"/>
      <protection locked="true" hidden="false"/>
    </xf>
    <xf numFmtId="172" fontId="6" fillId="0" borderId="0" xfId="0" applyFont="true" applyBorder="false" applyAlignment="false" applyProtection="false">
      <alignment horizontal="general" vertical="bottom" textRotation="0" wrapText="false" indent="0" shrinkToFit="false"/>
      <protection locked="true" hidden="false"/>
    </xf>
    <xf numFmtId="164" fontId="23" fillId="0" borderId="0" xfId="0" applyFont="true" applyBorder="true" applyAlignment="false" applyProtection="false">
      <alignment horizontal="general" vertical="bottom" textRotation="0" wrapText="false" indent="0" shrinkToFit="false"/>
      <protection locked="true" hidden="false"/>
    </xf>
    <xf numFmtId="164" fontId="24" fillId="0" borderId="3" xfId="0" applyFont="true" applyBorder="true" applyAlignment="true" applyProtection="false">
      <alignment horizontal="center" vertical="center" textRotation="0" wrapText="true" indent="0" shrinkToFit="false"/>
      <protection locked="true" hidden="false"/>
    </xf>
    <xf numFmtId="164" fontId="25" fillId="0" borderId="0" xfId="0" applyFont="true" applyBorder="true" applyAlignment="true" applyProtection="false">
      <alignment horizontal="right" vertical="center" textRotation="0" wrapText="false" indent="0" shrinkToFit="false"/>
      <protection locked="true" hidden="false"/>
    </xf>
    <xf numFmtId="164" fontId="11" fillId="0" borderId="0" xfId="0" applyFont="true" applyBorder="false" applyAlignment="true" applyProtection="false">
      <alignment horizontal="right" vertical="bottom" textRotation="0" wrapText="false" indent="0" shrinkToFit="false"/>
      <protection locked="true" hidden="false"/>
    </xf>
    <xf numFmtId="164" fontId="26" fillId="0" borderId="0" xfId="0" applyFont="true" applyBorder="false" applyAlignment="true" applyProtection="false">
      <alignment horizontal="right" vertical="bottom" textRotation="0" wrapText="false" indent="0" shrinkToFit="false"/>
      <protection locked="true" hidden="false"/>
    </xf>
    <xf numFmtId="173" fontId="13" fillId="0" borderId="0" xfId="0" applyFont="true" applyBorder="false" applyAlignment="true" applyProtection="false">
      <alignment horizontal="right" vertical="bottom" textRotation="0" wrapText="false" indent="0" shrinkToFit="false"/>
      <protection locked="true" hidden="false"/>
    </xf>
    <xf numFmtId="164" fontId="18" fillId="0" borderId="0" xfId="0" applyFont="true" applyBorder="true" applyAlignment="true" applyProtection="false">
      <alignment horizontal="right" vertical="bottom" textRotation="0" wrapText="false" indent="0" shrinkToFit="false"/>
      <protection locked="true" hidden="false"/>
    </xf>
    <xf numFmtId="164" fontId="27" fillId="0" borderId="0" xfId="0" applyFont="true" applyBorder="true" applyAlignment="false" applyProtection="false">
      <alignment horizontal="general" vertical="bottom" textRotation="0" wrapText="false" indent="0" shrinkToFit="false"/>
      <protection locked="true" hidden="false"/>
    </xf>
    <xf numFmtId="164" fontId="11" fillId="0" borderId="0" xfId="0" applyFont="true" applyBorder="true" applyAlignment="false" applyProtection="false">
      <alignment horizontal="general" vertical="bottom" textRotation="0" wrapText="false" indent="0" shrinkToFit="false"/>
      <protection locked="true" hidden="false"/>
    </xf>
    <xf numFmtId="164" fontId="0" fillId="0" borderId="4" xfId="0" applyFont="false" applyBorder="true" applyAlignment="false" applyProtection="false">
      <alignment horizontal="general" vertical="bottom" textRotation="0" wrapText="false" indent="0" shrinkToFit="false"/>
      <protection locked="true" hidden="false"/>
    </xf>
    <xf numFmtId="164" fontId="28" fillId="0" borderId="0" xfId="0" applyFont="true" applyBorder="false" applyAlignment="false" applyProtection="false">
      <alignment horizontal="general" vertical="bottom" textRotation="0" wrapText="false" indent="0" shrinkToFit="false"/>
      <protection locked="true" hidden="false"/>
    </xf>
    <xf numFmtId="164" fontId="26" fillId="3" borderId="0" xfId="0" applyFont="true" applyBorder="true" applyAlignment="false" applyProtection="false">
      <alignment horizontal="general" vertical="bottom" textRotation="0" wrapText="false" indent="0" shrinkToFit="false"/>
      <protection locked="true" hidden="false"/>
    </xf>
    <xf numFmtId="164" fontId="14" fillId="3" borderId="0" xfId="0" applyFont="true" applyBorder="true" applyAlignment="false" applyProtection="false">
      <alignment horizontal="general" vertical="bottom" textRotation="0" wrapText="false" indent="0" shrinkToFit="false"/>
      <protection locked="true" hidden="false"/>
    </xf>
    <xf numFmtId="164" fontId="16" fillId="2" borderId="0" xfId="0" applyFont="true" applyBorder="false" applyAlignment="true" applyProtection="false">
      <alignment horizontal="center" vertical="center" textRotation="0" wrapText="false" indent="0" shrinkToFit="false"/>
      <protection locked="true" hidden="false"/>
    </xf>
    <xf numFmtId="164" fontId="16" fillId="2" borderId="0" xfId="0" applyFont="true" applyBorder="false" applyAlignment="true" applyProtection="false">
      <alignment horizontal="left" vertical="center" textRotation="0" wrapText="false" indent="0" shrinkToFit="false"/>
      <protection locked="true" hidden="false"/>
    </xf>
    <xf numFmtId="164" fontId="18" fillId="0" borderId="0" xfId="0" applyFont="true" applyBorder="false" applyAlignment="true" applyProtection="false">
      <alignment horizontal="center" vertical="top" textRotation="0" wrapText="false" indent="0" shrinkToFit="false"/>
      <protection locked="true" hidden="false"/>
    </xf>
    <xf numFmtId="164" fontId="18" fillId="0" borderId="0" xfId="0" applyFont="true" applyBorder="false" applyAlignment="true" applyProtection="false">
      <alignment horizontal="left" vertical="top" textRotation="0" wrapText="true" indent="0" shrinkToFit="false"/>
      <protection locked="true" hidden="false"/>
    </xf>
    <xf numFmtId="168" fontId="18" fillId="0" borderId="0" xfId="0" applyFont="true" applyBorder="false" applyAlignment="true" applyProtection="false">
      <alignment horizontal="center" vertical="top" textRotation="0" wrapText="false" indent="0" shrinkToFit="false"/>
      <protection locked="true" hidden="false"/>
    </xf>
    <xf numFmtId="165" fontId="18" fillId="0" borderId="0" xfId="0" applyFont="true" applyBorder="false" applyAlignment="true" applyProtection="false">
      <alignment horizontal="right" vertical="top" textRotation="0" wrapText="false" indent="0" shrinkToFit="false"/>
      <protection locked="true" hidden="false"/>
    </xf>
    <xf numFmtId="165" fontId="20" fillId="0" borderId="0" xfId="0" applyFont="true" applyBorder="false" applyAlignment="true" applyProtection="false">
      <alignment horizontal="right" vertical="top" textRotation="0" wrapText="false" indent="0" shrinkToFit="false"/>
      <protection locked="true" hidden="false"/>
    </xf>
    <xf numFmtId="164" fontId="22" fillId="0" borderId="0" xfId="0" applyFont="true" applyBorder="false" applyAlignment="true" applyProtection="false">
      <alignment horizontal="right" vertical="bottom" textRotation="0" wrapText="false" indent="0" shrinkToFit="false"/>
      <protection locked="true" hidden="false"/>
    </xf>
    <xf numFmtId="165" fontId="13" fillId="0" borderId="0" xfId="0" applyFont="true" applyBorder="false" applyAlignment="true" applyProtection="false">
      <alignment horizontal="right" vertical="center" textRotation="0" wrapText="false" indent="0" shrinkToFit="false"/>
      <protection locked="true" hidden="false"/>
    </xf>
    <xf numFmtId="165" fontId="9" fillId="0" borderId="0" xfId="0" applyFont="true" applyBorder="false" applyAlignment="true" applyProtection="false">
      <alignment horizontal="right" vertical="center" textRotation="0" wrapText="false" indent="0" shrinkToFit="false"/>
      <protection locked="true" hidden="false"/>
    </xf>
    <xf numFmtId="164" fontId="7" fillId="2" borderId="0" xfId="0" applyFont="true" applyBorder="false" applyAlignment="true" applyProtection="false">
      <alignment horizontal="right" vertical="center" textRotation="0" wrapText="false" indent="0" shrinkToFit="false"/>
      <protection locked="true" hidden="false"/>
    </xf>
    <xf numFmtId="165" fontId="29" fillId="2" borderId="0" xfId="0" applyFont="true" applyBorder="false" applyAlignment="true" applyProtection="false">
      <alignment horizontal="right" vertical="center" textRotation="0" wrapText="false" indent="0" shrinkToFit="false"/>
      <protection locked="true" hidden="false"/>
    </xf>
    <xf numFmtId="164" fontId="30" fillId="0" borderId="0" xfId="0" applyFont="true" applyBorder="true" applyAlignment="false" applyProtection="false">
      <alignment horizontal="general" vertical="bottom" textRotation="0" wrapText="false" indent="0"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28" fillId="0" borderId="5" xfId="0" applyFont="true" applyBorder="true" applyAlignment="false" applyProtection="false">
      <alignment horizontal="general" vertical="bottom" textRotation="0" wrapText="false" indent="0" shrinkToFit="false"/>
      <protection locked="true" hidden="false"/>
    </xf>
    <xf numFmtId="164" fontId="0" fillId="0" borderId="5" xfId="0" applyFont="false" applyBorder="true" applyAlignment="false" applyProtection="false">
      <alignment horizontal="general" vertical="bottom" textRotation="0" wrapText="false" indent="0" shrinkToFit="false"/>
      <protection locked="true" hidden="false"/>
    </xf>
    <xf numFmtId="164" fontId="31" fillId="0" borderId="0" xfId="0" applyFont="true" applyBorder="true" applyAlignment="true" applyProtection="false">
      <alignment horizontal="general" vertical="top" textRotation="0" wrapText="true" indent="0" shrinkToFit="false"/>
      <protection locked="true" hidden="false"/>
    </xf>
    <xf numFmtId="164" fontId="28" fillId="0" borderId="0" xfId="0" applyFont="true" applyBorder="true" applyAlignment="true" applyProtection="false">
      <alignment horizontal="general" vertical="top" textRotation="0" wrapText="true" indent="0" shrinkToFit="false"/>
      <protection locked="true" hidden="false"/>
    </xf>
    <xf numFmtId="164" fontId="0" fillId="0" borderId="6" xfId="0" applyFont="false" applyBorder="true" applyAlignment="false" applyProtection="false">
      <alignment horizontal="general" vertical="bottom" textRotation="0" wrapText="false" indent="0" shrinkToFit="false"/>
      <protection locked="true" hidden="false"/>
    </xf>
    <xf numFmtId="164" fontId="32" fillId="0" borderId="0" xfId="0" applyFont="true" applyBorder="true" applyAlignment="true" applyProtection="false">
      <alignment horizontal="center"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5" fontId="10" fillId="3" borderId="0" xfId="0" applyFont="tru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74" fontId="14" fillId="3" borderId="2" xfId="0" applyFont="true" applyBorder="true" applyAlignment="false" applyProtection="false">
      <alignment horizontal="general" vertical="bottom" textRotation="0" wrapText="false" indent="0" shrinkToFit="false"/>
      <protection locked="true" hidden="false"/>
    </xf>
    <xf numFmtId="171" fontId="13" fillId="0" borderId="0" xfId="0" applyFont="true" applyBorder="false" applyAlignment="false" applyProtection="false">
      <alignment horizontal="general" vertical="bottom" textRotation="0" wrapText="false" indent="0" shrinkToFit="false"/>
      <protection locked="true" hidden="false"/>
    </xf>
    <xf numFmtId="175" fontId="10" fillId="3" borderId="0" xfId="0" applyFont="true" applyBorder="false" applyAlignment="false" applyProtection="false">
      <alignment horizontal="general" vertical="bottom" textRotation="0" wrapText="false" indent="0" shrinkToFit="false"/>
      <protection locked="true" hidden="false"/>
    </xf>
    <xf numFmtId="164" fontId="23" fillId="0" borderId="0" xfId="0" applyFont="true" applyBorder="false" applyAlignment="false" applyProtection="false">
      <alignment horizontal="general" vertical="bottom" textRotation="0" wrapText="false" indent="0" shrinkToFit="false"/>
      <protection locked="true" hidden="false"/>
    </xf>
    <xf numFmtId="171" fontId="14" fillId="3" borderId="2" xfId="0" applyFont="true" applyBorder="true" applyAlignment="false" applyProtection="false">
      <alignment horizontal="general" vertical="bottom" textRotation="0" wrapText="false" indent="0" shrinkToFit="false"/>
      <protection locked="true" hidden="false"/>
    </xf>
    <xf numFmtId="164" fontId="21" fillId="2" borderId="2" xfId="0" applyFont="true" applyBorder="true" applyAlignment="true" applyProtection="false">
      <alignment horizontal="center" vertical="bottom" textRotation="0" wrapText="false" indent="0" shrinkToFit="false"/>
      <protection locked="true" hidden="false"/>
    </xf>
    <xf numFmtId="164" fontId="33" fillId="0" borderId="2" xfId="0" applyFont="true" applyBorder="true" applyAlignment="true" applyProtection="false">
      <alignment horizontal="center" vertical="top" textRotation="0" wrapText="true" indent="0" shrinkToFit="false"/>
      <protection locked="true" hidden="false"/>
    </xf>
    <xf numFmtId="164" fontId="9" fillId="0" borderId="2" xfId="0" applyFont="true" applyBorder="true" applyAlignment="true" applyProtection="false">
      <alignment horizontal="left" vertical="top" textRotation="0" wrapText="true" indent="0" shrinkToFit="false"/>
      <protection locked="true" hidden="false"/>
    </xf>
    <xf numFmtId="164" fontId="11" fillId="0" borderId="2" xfId="0" applyFont="true" applyBorder="true" applyAlignment="true" applyProtection="false">
      <alignment horizontal="left" vertical="top" textRotation="0" wrapText="true" indent="0" shrinkToFit="false"/>
      <protection locked="true" hidden="false"/>
    </xf>
    <xf numFmtId="164" fontId="17" fillId="0" borderId="2" xfId="0" applyFont="true" applyBorder="true" applyAlignment="true" applyProtection="false">
      <alignment horizontal="left" vertical="top" textRotation="0" wrapText="true" indent="0" shrinkToFit="false"/>
      <protection locked="true" hidden="false"/>
    </xf>
    <xf numFmtId="164" fontId="34" fillId="0" borderId="0"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border diagonalUp="false" diagonalDown="false">
        <left/>
        <right/>
        <top/>
        <bottom style="thin">
          <color rgb="FFE8E0CC"/>
        </bottom>
        <diagonal/>
      </border>
    </dxf>
  </dxfs>
  <colors>
    <indexedColors>
      <rgbColor rgb="FF000000"/>
      <rgbColor rgb="FFFFFFFF"/>
      <rgbColor rgb="FFFF0000"/>
      <rgbColor rgb="FF00FF00"/>
      <rgbColor rgb="FF0000FF"/>
      <rgbColor rgb="FFFFFF00"/>
      <rgbColor rgb="FFFF00FF"/>
      <rgbColor rgb="FF00FFFF"/>
      <rgbColor rgb="FF700000"/>
      <rgbColor rgb="FF008000"/>
      <rgbColor rgb="FF000080"/>
      <rgbColor rgb="FF808000"/>
      <rgbColor rgb="FF800080"/>
      <rgbColor rgb="FF1489AC"/>
      <rgbColor rgb="FFC8C0AC"/>
      <rgbColor rgb="FF808080"/>
      <rgbColor rgb="FF9999FF"/>
      <rgbColor rgb="FF993366"/>
      <rgbColor rgb="FFF5F0DD"/>
      <rgbColor rgb="FFCCFFFF"/>
      <rgbColor rgb="FF660066"/>
      <rgbColor rgb="FFFF8080"/>
      <rgbColor rgb="FF0066CC"/>
      <rgbColor rgb="FFD9D2BE"/>
      <rgbColor rgb="FF000080"/>
      <rgbColor rgb="FFFF00FF"/>
      <rgbColor rgb="FFFFFF00"/>
      <rgbColor rgb="FF00FFFF"/>
      <rgbColor rgb="FF800080"/>
      <rgbColor rgb="FF800000"/>
      <rgbColor rgb="FF008080"/>
      <rgbColor rgb="FF0000FF"/>
      <rgbColor rgb="FF00CCFF"/>
      <rgbColor rgb="FFCCFFFF"/>
      <rgbColor rgb="FFE8E0CC"/>
      <rgbColor rgb="FFFFFF99"/>
      <rgbColor rgb="FF99CCFF"/>
      <rgbColor rgb="FFFF99CC"/>
      <rgbColor rgb="FFCC99FF"/>
      <rgbColor rgb="FFE0D8C4"/>
      <rgbColor rgb="FF3366FF"/>
      <rgbColor rgb="FF33CCCC"/>
      <rgbColor rgb="FF99CC00"/>
      <rgbColor rgb="FFFFCC00"/>
      <rgbColor rgb="FFFDA649"/>
      <rgbColor rgb="FFFF6600"/>
      <rgbColor rgb="FF656565"/>
      <rgbColor rgb="FF969696"/>
      <rgbColor rgb="FF003366"/>
      <rgbColor rgb="FF339966"/>
      <rgbColor rgb="FF003300"/>
      <rgbColor rgb="FF211C14"/>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2:C27"/>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26"/>
    <col collapsed="false" customWidth="true" hidden="false" outlineLevel="0" max="3" min="3" style="0" width="92"/>
  </cols>
  <sheetData>
    <row r="2" customFormat="false" ht="22.05" hidden="false" customHeight="false" outlineLevel="0" collapsed="false">
      <c r="B2" s="1" t="s">
        <v>0</v>
      </c>
    </row>
    <row r="3" customFormat="false" ht="15" hidden="false" customHeight="false" outlineLevel="0" collapsed="false">
      <c r="B3" s="2" t="s">
        <v>1</v>
      </c>
    </row>
    <row r="4" customFormat="false" ht="15" hidden="false" customHeight="false" outlineLevel="0" collapsed="false">
      <c r="B4" s="3" t="s">
        <v>2</v>
      </c>
    </row>
    <row r="6" customFormat="false" ht="19.5" hidden="false" customHeight="true" outlineLevel="0" collapsed="false">
      <c r="B6" s="4" t="s">
        <v>3</v>
      </c>
      <c r="C6" s="5"/>
    </row>
    <row r="8" customFormat="false" ht="39.75" hidden="false" customHeight="true" outlineLevel="0" collapsed="false">
      <c r="B8" s="6" t="s">
        <v>4</v>
      </c>
      <c r="C8" s="7" t="s">
        <v>5</v>
      </c>
    </row>
    <row r="9" customFormat="false" ht="39.75" hidden="false" customHeight="true" outlineLevel="0" collapsed="false">
      <c r="B9" s="6" t="s">
        <v>6</v>
      </c>
      <c r="C9" s="7" t="s">
        <v>7</v>
      </c>
    </row>
    <row r="10" customFormat="false" ht="39.75" hidden="false" customHeight="true" outlineLevel="0" collapsed="false">
      <c r="B10" s="6" t="s">
        <v>8</v>
      </c>
      <c r="C10" s="7" t="s">
        <v>9</v>
      </c>
    </row>
    <row r="11" customFormat="false" ht="39.75" hidden="false" customHeight="true" outlineLevel="0" collapsed="false">
      <c r="B11" s="6" t="s">
        <v>10</v>
      </c>
      <c r="C11" s="7" t="s">
        <v>11</v>
      </c>
    </row>
    <row r="12" customFormat="false" ht="39.75" hidden="false" customHeight="true" outlineLevel="0" collapsed="false">
      <c r="B12" s="6" t="s">
        <v>12</v>
      </c>
      <c r="C12" s="7" t="s">
        <v>13</v>
      </c>
    </row>
    <row r="14" customFormat="false" ht="19.5" hidden="false" customHeight="true" outlineLevel="0" collapsed="false">
      <c r="B14" s="4" t="s">
        <v>14</v>
      </c>
      <c r="C14" s="5"/>
    </row>
    <row r="15" customFormat="false" ht="39.75" hidden="false" customHeight="true" outlineLevel="0" collapsed="false">
      <c r="B15" s="6" t="s">
        <v>15</v>
      </c>
      <c r="C15" s="7" t="s">
        <v>16</v>
      </c>
    </row>
    <row r="16" customFormat="false" ht="39.75" hidden="false" customHeight="true" outlineLevel="0" collapsed="false">
      <c r="B16" s="6" t="s">
        <v>17</v>
      </c>
      <c r="C16" s="7" t="s">
        <v>18</v>
      </c>
    </row>
    <row r="17" customFormat="false" ht="39.75" hidden="false" customHeight="true" outlineLevel="0" collapsed="false">
      <c r="B17" s="6" t="s">
        <v>19</v>
      </c>
      <c r="C17" s="7" t="s">
        <v>20</v>
      </c>
    </row>
    <row r="18" customFormat="false" ht="39.75" hidden="false" customHeight="true" outlineLevel="0" collapsed="false">
      <c r="B18" s="6" t="s">
        <v>21</v>
      </c>
      <c r="C18" s="7" t="s">
        <v>22</v>
      </c>
    </row>
    <row r="20" customFormat="false" ht="19.5" hidden="false" customHeight="true" outlineLevel="0" collapsed="false">
      <c r="B20" s="4" t="s">
        <v>23</v>
      </c>
      <c r="C20" s="5"/>
    </row>
    <row r="21" customFormat="false" ht="55.5" hidden="false" customHeight="true" outlineLevel="0" collapsed="false">
      <c r="B21" s="8" t="s">
        <v>24</v>
      </c>
      <c r="C21" s="8"/>
    </row>
    <row r="23" customFormat="false" ht="15" hidden="false" customHeight="false" outlineLevel="0" collapsed="false">
      <c r="B23" s="9" t="s">
        <v>25</v>
      </c>
    </row>
    <row r="24" customFormat="false" ht="15" hidden="false" customHeight="false" outlineLevel="0" collapsed="false">
      <c r="B24" s="3" t="s">
        <v>26</v>
      </c>
    </row>
    <row r="25" customFormat="false" ht="15" hidden="false" customHeight="false" outlineLevel="0" collapsed="false">
      <c r="B25" s="10" t="s">
        <v>27</v>
      </c>
    </row>
    <row r="27" customFormat="false" ht="33.75" hidden="false" customHeight="true" outlineLevel="0" collapsed="false">
      <c r="B27" s="11" t="s">
        <v>28</v>
      </c>
      <c r="C27" s="11"/>
    </row>
  </sheetData>
  <mergeCells count="2">
    <mergeCell ref="B21:C21"/>
    <mergeCell ref="B27:C27"/>
  </mergeCells>
  <printOptions headings="false" gridLines="false" gridLinesSet="true" horizontalCentered="false" verticalCentered="false"/>
  <pageMargins left="0.75" right="0.75" top="1" bottom="1"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D3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0"/>
    <col collapsed="false" customWidth="true" hidden="false" outlineLevel="0" max="3" min="3" style="0" width="36"/>
    <col collapsed="false" customWidth="true" hidden="false" outlineLevel="0" max="4" min="4" style="0" width="54"/>
  </cols>
  <sheetData>
    <row r="2" customFormat="false" ht="19.7" hidden="false" customHeight="false" outlineLevel="0" collapsed="false">
      <c r="B2" s="12" t="s">
        <v>29</v>
      </c>
    </row>
    <row r="3" customFormat="false" ht="15" hidden="false" customHeight="false" outlineLevel="0" collapsed="false">
      <c r="B3" s="2" t="s">
        <v>30</v>
      </c>
    </row>
    <row r="5" customFormat="false" ht="19.5" hidden="false" customHeight="true" outlineLevel="0" collapsed="false">
      <c r="B5" s="4" t="s">
        <v>31</v>
      </c>
      <c r="C5" s="5"/>
      <c r="D5" s="5"/>
    </row>
    <row r="6" customFormat="false" ht="15" hidden="false" customHeight="false" outlineLevel="0" collapsed="false">
      <c r="B6" s="13" t="s">
        <v>32</v>
      </c>
      <c r="C6" s="14" t="s">
        <v>33</v>
      </c>
      <c r="D6" s="15" t="s">
        <v>34</v>
      </c>
    </row>
    <row r="7" customFormat="false" ht="15" hidden="false" customHeight="false" outlineLevel="0" collapsed="false">
      <c r="B7" s="13" t="s">
        <v>35</v>
      </c>
      <c r="C7" s="14" t="s">
        <v>36</v>
      </c>
    </row>
    <row r="8" customFormat="false" ht="15" hidden="false" customHeight="false" outlineLevel="0" collapsed="false">
      <c r="B8" s="13" t="s">
        <v>37</v>
      </c>
      <c r="C8" s="14" t="s">
        <v>38</v>
      </c>
    </row>
    <row r="9" customFormat="false" ht="15" hidden="false" customHeight="false" outlineLevel="0" collapsed="false">
      <c r="B9" s="13" t="s">
        <v>39</v>
      </c>
      <c r="C9" s="14" t="s">
        <v>40</v>
      </c>
      <c r="D9" s="15" t="s">
        <v>41</v>
      </c>
    </row>
    <row r="10" customFormat="false" ht="15" hidden="false" customHeight="false" outlineLevel="0" collapsed="false">
      <c r="B10" s="13" t="s">
        <v>42</v>
      </c>
      <c r="C10" s="14" t="s">
        <v>43</v>
      </c>
    </row>
    <row r="11" customFormat="false" ht="15" hidden="false" customHeight="false" outlineLevel="0" collapsed="false">
      <c r="B11" s="13" t="s">
        <v>44</v>
      </c>
      <c r="C11" s="14" t="s">
        <v>45</v>
      </c>
    </row>
    <row r="12" customFormat="false" ht="15" hidden="false" customHeight="false" outlineLevel="0" collapsed="false">
      <c r="B12" s="13" t="s">
        <v>46</v>
      </c>
      <c r="C12" s="14" t="s">
        <v>47</v>
      </c>
    </row>
    <row r="14" customFormat="false" ht="19.5" hidden="false" customHeight="true" outlineLevel="0" collapsed="false">
      <c r="B14" s="4" t="s">
        <v>48</v>
      </c>
      <c r="C14" s="5"/>
      <c r="D14" s="5"/>
    </row>
    <row r="15" customFormat="false" ht="15" hidden="false" customHeight="false" outlineLevel="0" collapsed="false">
      <c r="B15" s="13" t="s">
        <v>49</v>
      </c>
      <c r="C15" s="14" t="s">
        <v>50</v>
      </c>
      <c r="D15" s="15" t="s">
        <v>51</v>
      </c>
    </row>
    <row r="16" customFormat="false" ht="15" hidden="false" customHeight="false" outlineLevel="0" collapsed="false">
      <c r="B16" s="13" t="s">
        <v>52</v>
      </c>
      <c r="C16" s="14" t="s">
        <v>53</v>
      </c>
    </row>
    <row r="17" customFormat="false" ht="15" hidden="false" customHeight="false" outlineLevel="0" collapsed="false">
      <c r="B17" s="13" t="s">
        <v>54</v>
      </c>
      <c r="C17" s="14" t="s">
        <v>55</v>
      </c>
      <c r="D17" s="15" t="s">
        <v>56</v>
      </c>
    </row>
    <row r="19" customFormat="false" ht="19.5" hidden="false" customHeight="true" outlineLevel="0" collapsed="false">
      <c r="B19" s="4" t="s">
        <v>57</v>
      </c>
      <c r="C19" s="5"/>
      <c r="D19" s="5"/>
    </row>
    <row r="20" customFormat="false" ht="15" hidden="false" customHeight="false" outlineLevel="0" collapsed="false">
      <c r="B20" s="13" t="s">
        <v>58</v>
      </c>
      <c r="C20" s="16" t="n">
        <v>32</v>
      </c>
      <c r="D20" s="10" t="s">
        <v>59</v>
      </c>
    </row>
    <row r="21" customFormat="false" ht="15" hidden="false" customHeight="false" outlineLevel="0" collapsed="false">
      <c r="B21" s="13" t="s">
        <v>60</v>
      </c>
      <c r="C21" s="17" t="n">
        <v>1.5625</v>
      </c>
      <c r="D21" s="10" t="s">
        <v>61</v>
      </c>
    </row>
    <row r="22" customFormat="false" ht="15" hidden="false" customHeight="false" outlineLevel="0" collapsed="false">
      <c r="B22" s="13" t="s">
        <v>62</v>
      </c>
      <c r="C22" s="17" t="n">
        <v>1.5625</v>
      </c>
      <c r="D22" s="10" t="s">
        <v>63</v>
      </c>
    </row>
    <row r="23" customFormat="false" ht="15" hidden="false" customHeight="false" outlineLevel="0" collapsed="false">
      <c r="B23" s="13" t="s">
        <v>64</v>
      </c>
      <c r="C23" s="17" t="n">
        <v>1.15</v>
      </c>
      <c r="D23" s="10" t="s">
        <v>65</v>
      </c>
    </row>
    <row r="24" customFormat="false" ht="15" hidden="false" customHeight="false" outlineLevel="0" collapsed="false">
      <c r="B24" s="13" t="s">
        <v>66</v>
      </c>
      <c r="C24" s="17" t="n">
        <v>1.2</v>
      </c>
      <c r="D24" s="10" t="s">
        <v>67</v>
      </c>
    </row>
    <row r="25" customFormat="false" ht="15" hidden="false" customHeight="false" outlineLevel="0" collapsed="false">
      <c r="B25" s="18" t="s">
        <v>68</v>
      </c>
      <c r="C25" s="18"/>
      <c r="D25" s="18"/>
    </row>
    <row r="27" customFormat="false" ht="19.5" hidden="false" customHeight="true" outlineLevel="0" collapsed="false">
      <c r="B27" s="4" t="s">
        <v>69</v>
      </c>
      <c r="C27" s="5"/>
      <c r="D27" s="5"/>
    </row>
    <row r="28" customFormat="false" ht="15" hidden="false" customHeight="false" outlineLevel="0" collapsed="false">
      <c r="B28" s="13" t="s">
        <v>70</v>
      </c>
      <c r="C28" s="14" t="s">
        <v>71</v>
      </c>
      <c r="D28" s="15" t="s">
        <v>72</v>
      </c>
    </row>
    <row r="29" customFormat="false" ht="15" hidden="false" customHeight="false" outlineLevel="0" collapsed="false">
      <c r="B29" s="13" t="s">
        <v>73</v>
      </c>
      <c r="C29" s="14" t="s">
        <v>74</v>
      </c>
    </row>
    <row r="30" customFormat="false" ht="15" hidden="false" customHeight="false" outlineLevel="0" collapsed="false">
      <c r="B30" s="13" t="s">
        <v>75</v>
      </c>
      <c r="C30" s="14" t="s">
        <v>76</v>
      </c>
      <c r="D30" s="15" t="s">
        <v>77</v>
      </c>
    </row>
    <row r="31" customFormat="false" ht="15" hidden="false" customHeight="false" outlineLevel="0" collapsed="false">
      <c r="B31" s="13" t="s">
        <v>78</v>
      </c>
      <c r="C31" s="14" t="s">
        <v>79</v>
      </c>
      <c r="D31" s="15" t="s">
        <v>80</v>
      </c>
    </row>
    <row r="32" customFormat="false" ht="15" hidden="false" customHeight="false" outlineLevel="0" collapsed="false">
      <c r="B32" s="13" t="s">
        <v>81</v>
      </c>
      <c r="C32" s="14" t="s">
        <v>82</v>
      </c>
      <c r="D32" s="15" t="s">
        <v>83</v>
      </c>
    </row>
    <row r="33" customFormat="false" ht="15" hidden="false" customHeight="false" outlineLevel="0" collapsed="false">
      <c r="B33" s="13" t="s">
        <v>84</v>
      </c>
      <c r="C33" s="14" t="s">
        <v>85</v>
      </c>
      <c r="D33" s="15" t="s">
        <v>86</v>
      </c>
    </row>
    <row r="34" customFormat="false" ht="15" hidden="false" customHeight="false" outlineLevel="0" collapsed="false">
      <c r="B34" s="13" t="s">
        <v>87</v>
      </c>
      <c r="C34" s="19" t="n">
        <v>0.2</v>
      </c>
      <c r="D34" s="10" t="s">
        <v>88</v>
      </c>
    </row>
  </sheetData>
  <mergeCells count="1">
    <mergeCell ref="B25:D2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O3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3" ySplit="5" topLeftCell="D6" activePane="bottomRight" state="frozen"/>
      <selection pane="topLeft" activeCell="A1" activeCellId="0" sqref="A1"/>
      <selection pane="topRight" activeCell="D1" activeCellId="0" sqref="D1"/>
      <selection pane="bottomLeft" activeCell="A6" activeCellId="0" sqref="A6"/>
      <selection pane="bottomRigh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6"/>
    <col collapsed="false" customWidth="true" hidden="false" outlineLevel="0" max="3" min="3" style="0" width="40"/>
    <col collapsed="false" customWidth="true" hidden="false" outlineLevel="0" max="4" min="4" style="0" width="7"/>
    <col collapsed="false" customWidth="true" hidden="false" outlineLevel="0" max="5" min="5" style="0" width="10"/>
    <col collapsed="false" customWidth="true" hidden="false" outlineLevel="0" max="6" min="6" style="0" width="12"/>
    <col collapsed="false" customWidth="true" hidden="false" outlineLevel="0" max="7" min="7" style="0" width="9"/>
    <col collapsed="false" customWidth="true" hidden="false" outlineLevel="0" max="8" min="8" style="0" width="12"/>
    <col collapsed="false" customWidth="true" hidden="false" outlineLevel="0" max="9" min="9" style="0" width="13"/>
    <col collapsed="false" customWidth="true" hidden="false" outlineLevel="0" max="10" min="10" style="0" width="11"/>
    <col collapsed="false" customWidth="true" hidden="false" outlineLevel="0" max="13" min="11" style="0" width="13"/>
    <col collapsed="false" customWidth="true" hidden="false" outlineLevel="0" max="14" min="14" style="0" width="14"/>
    <col collapsed="false" customWidth="true" hidden="false" outlineLevel="0" max="15" min="15" style="0" width="12"/>
  </cols>
  <sheetData>
    <row r="2" customFormat="false" ht="19.7" hidden="false" customHeight="false" outlineLevel="0" collapsed="false">
      <c r="B2" s="12" t="s">
        <v>89</v>
      </c>
    </row>
    <row r="3" customFormat="false" ht="15" hidden="false" customHeight="false" outlineLevel="0" collapsed="false">
      <c r="B3" s="2" t="s">
        <v>90</v>
      </c>
    </row>
    <row r="5" customFormat="false" ht="33.75" hidden="false" customHeight="true" outlineLevel="0" collapsed="false">
      <c r="B5" s="20" t="s">
        <v>91</v>
      </c>
      <c r="C5" s="20" t="s">
        <v>92</v>
      </c>
      <c r="D5" s="20" t="s">
        <v>93</v>
      </c>
      <c r="E5" s="20" t="s">
        <v>94</v>
      </c>
      <c r="F5" s="20" t="s">
        <v>95</v>
      </c>
      <c r="G5" s="20" t="s">
        <v>96</v>
      </c>
      <c r="H5" s="20" t="s">
        <v>97</v>
      </c>
      <c r="I5" s="20" t="s">
        <v>98</v>
      </c>
      <c r="J5" s="20" t="s">
        <v>99</v>
      </c>
      <c r="K5" s="20" t="s">
        <v>100</v>
      </c>
      <c r="L5" s="20" t="s">
        <v>101</v>
      </c>
      <c r="M5" s="20" t="s">
        <v>102</v>
      </c>
      <c r="N5" s="20" t="s">
        <v>103</v>
      </c>
      <c r="O5" s="20" t="s">
        <v>104</v>
      </c>
    </row>
    <row r="6" customFormat="false" ht="27.75" hidden="false" customHeight="true" outlineLevel="0" collapsed="false">
      <c r="B6" s="21" t="s">
        <v>105</v>
      </c>
      <c r="C6" s="22" t="s">
        <v>106</v>
      </c>
      <c r="D6" s="21" t="s">
        <v>107</v>
      </c>
      <c r="E6" s="23" t="n">
        <v>100</v>
      </c>
      <c r="F6" s="24" t="n">
        <v>14</v>
      </c>
      <c r="G6" s="25" t="n">
        <v>0.55</v>
      </c>
      <c r="H6" s="26" t="n">
        <f aca="false">IF(G6="","",ROUND(G6*Paramètres!$C$20,2))</f>
        <v>17.6</v>
      </c>
      <c r="I6" s="24" t="n">
        <v>0</v>
      </c>
      <c r="J6" s="24" t="n">
        <v>0</v>
      </c>
      <c r="K6" s="26" t="n">
        <f aca="false">IF(C6="","",ROUND(N(F6)+N(H6)+N(I6)+N(J6),2))</f>
        <v>31.6</v>
      </c>
      <c r="L6" s="26" t="n">
        <f aca="false">IF(C6="","",ROUND(N(F6)*Paramètres!$C$21+N(H6)*Paramètres!$C$22+N(I6)*Paramètres!$C$23+N(J6)*Paramètres!$C$24,2))</f>
        <v>49.38</v>
      </c>
      <c r="M6" s="27" t="n">
        <v>49.4</v>
      </c>
      <c r="N6" s="28" t="n">
        <f aca="false">IF(OR(C6="",E6=""),"",ROUND(E6*M6,2))</f>
        <v>4940</v>
      </c>
      <c r="O6" s="26" t="n">
        <f aca="false">IF(C6="","",ROUND((M6-K6)*N(E6),2))</f>
        <v>1780</v>
      </c>
    </row>
    <row r="7" customFormat="false" ht="15" hidden="false" customHeight="false" outlineLevel="0" collapsed="false">
      <c r="B7" s="21"/>
      <c r="C7" s="22"/>
      <c r="D7" s="21"/>
      <c r="E7" s="23"/>
      <c r="F7" s="24"/>
      <c r="G7" s="25"/>
      <c r="H7" s="26" t="str">
        <f aca="false">IF(G7="","",ROUND(G7*Paramètres!$C$20,2))</f>
        <v/>
      </c>
      <c r="I7" s="24"/>
      <c r="J7" s="24"/>
      <c r="K7" s="26" t="str">
        <f aca="false">IF(C7="","",ROUND(N(F7)+N(H7)+N(I7)+N(J7),2))</f>
        <v/>
      </c>
      <c r="L7" s="26" t="str">
        <f aca="false">IF(C7="","",ROUND(N(F7)*Paramètres!$C$21+N(H7)*Paramètres!$C$22+N(I7)*Paramètres!$C$23+N(J7)*Paramètres!$C$24,2))</f>
        <v/>
      </c>
      <c r="M7" s="27" t="str">
        <f aca="false">IF(C7="","",ROUND(L7,2))</f>
        <v/>
      </c>
      <c r="N7" s="28" t="str">
        <f aca="false">IF(OR(C7="",E7=""),"",ROUND(E7*M7,2))</f>
        <v/>
      </c>
      <c r="O7" s="26" t="str">
        <f aca="false">IF(C7="","",ROUND((M7-K7)*N(E7),2))</f>
        <v/>
      </c>
    </row>
    <row r="8" customFormat="false" ht="15" hidden="false" customHeight="false" outlineLevel="0" collapsed="false">
      <c r="B8" s="21"/>
      <c r="C8" s="22"/>
      <c r="D8" s="21"/>
      <c r="E8" s="23"/>
      <c r="F8" s="24"/>
      <c r="G8" s="25"/>
      <c r="H8" s="26" t="str">
        <f aca="false">IF(G8="","",ROUND(G8*Paramètres!$C$20,2))</f>
        <v/>
      </c>
      <c r="I8" s="24"/>
      <c r="J8" s="24"/>
      <c r="K8" s="26" t="str">
        <f aca="false">IF(C8="","",ROUND(N(F8)+N(H8)+N(I8)+N(J8),2))</f>
        <v/>
      </c>
      <c r="L8" s="26" t="str">
        <f aca="false">IF(C8="","",ROUND(N(F8)*Paramètres!$C$21+N(H8)*Paramètres!$C$22+N(I8)*Paramètres!$C$23+N(J8)*Paramètres!$C$24,2))</f>
        <v/>
      </c>
      <c r="M8" s="27" t="str">
        <f aca="false">IF(C8="","",ROUND(L8,2))</f>
        <v/>
      </c>
      <c r="N8" s="28" t="str">
        <f aca="false">IF(OR(C8="",E8=""),"",ROUND(E8*M8,2))</f>
        <v/>
      </c>
      <c r="O8" s="26" t="str">
        <f aca="false">IF(C8="","",ROUND((M8-K8)*N(E8),2))</f>
        <v/>
      </c>
    </row>
    <row r="9" customFormat="false" ht="15" hidden="false" customHeight="false" outlineLevel="0" collapsed="false">
      <c r="B9" s="21"/>
      <c r="C9" s="22"/>
      <c r="D9" s="21"/>
      <c r="E9" s="23"/>
      <c r="F9" s="24"/>
      <c r="G9" s="25"/>
      <c r="H9" s="26" t="str">
        <f aca="false">IF(G9="","",ROUND(G9*Paramètres!$C$20,2))</f>
        <v/>
      </c>
      <c r="I9" s="24"/>
      <c r="J9" s="24"/>
      <c r="K9" s="26" t="str">
        <f aca="false">IF(C9="","",ROUND(N(F9)+N(H9)+N(I9)+N(J9),2))</f>
        <v/>
      </c>
      <c r="L9" s="26" t="str">
        <f aca="false">IF(C9="","",ROUND(N(F9)*Paramètres!$C$21+N(H9)*Paramètres!$C$22+N(I9)*Paramètres!$C$23+N(J9)*Paramètres!$C$24,2))</f>
        <v/>
      </c>
      <c r="M9" s="27" t="str">
        <f aca="false">IF(C9="","",ROUND(L9,2))</f>
        <v/>
      </c>
      <c r="N9" s="28" t="str">
        <f aca="false">IF(OR(C9="",E9=""),"",ROUND(E9*M9,2))</f>
        <v/>
      </c>
      <c r="O9" s="26" t="str">
        <f aca="false">IF(C9="","",ROUND((M9-K9)*N(E9),2))</f>
        <v/>
      </c>
    </row>
    <row r="10" customFormat="false" ht="15" hidden="false" customHeight="false" outlineLevel="0" collapsed="false">
      <c r="B10" s="21"/>
      <c r="C10" s="22"/>
      <c r="D10" s="21"/>
      <c r="E10" s="23"/>
      <c r="F10" s="24"/>
      <c r="G10" s="25"/>
      <c r="H10" s="26" t="str">
        <f aca="false">IF(G10="","",ROUND(G10*Paramètres!$C$20,2))</f>
        <v/>
      </c>
      <c r="I10" s="24"/>
      <c r="J10" s="24"/>
      <c r="K10" s="26" t="str">
        <f aca="false">IF(C10="","",ROUND(N(F10)+N(H10)+N(I10)+N(J10),2))</f>
        <v/>
      </c>
      <c r="L10" s="26" t="str">
        <f aca="false">IF(C10="","",ROUND(N(F10)*Paramètres!$C$21+N(H10)*Paramètres!$C$22+N(I10)*Paramètres!$C$23+N(J10)*Paramètres!$C$24,2))</f>
        <v/>
      </c>
      <c r="M10" s="27" t="str">
        <f aca="false">IF(C10="","",ROUND(L10,2))</f>
        <v/>
      </c>
      <c r="N10" s="28" t="str">
        <f aca="false">IF(OR(C10="",E10=""),"",ROUND(E10*M10,2))</f>
        <v/>
      </c>
      <c r="O10" s="26" t="str">
        <f aca="false">IF(C10="","",ROUND((M10-K10)*N(E10),2))</f>
        <v/>
      </c>
    </row>
    <row r="11" customFormat="false" ht="15" hidden="false" customHeight="false" outlineLevel="0" collapsed="false">
      <c r="B11" s="21"/>
      <c r="C11" s="22"/>
      <c r="D11" s="21"/>
      <c r="E11" s="23"/>
      <c r="F11" s="24"/>
      <c r="G11" s="25"/>
      <c r="H11" s="26" t="str">
        <f aca="false">IF(G11="","",ROUND(G11*Paramètres!$C$20,2))</f>
        <v/>
      </c>
      <c r="I11" s="24"/>
      <c r="J11" s="24"/>
      <c r="K11" s="26" t="str">
        <f aca="false">IF(C11="","",ROUND(N(F11)+N(H11)+N(I11)+N(J11),2))</f>
        <v/>
      </c>
      <c r="L11" s="26" t="str">
        <f aca="false">IF(C11="","",ROUND(N(F11)*Paramètres!$C$21+N(H11)*Paramètres!$C$22+N(I11)*Paramètres!$C$23+N(J11)*Paramètres!$C$24,2))</f>
        <v/>
      </c>
      <c r="M11" s="27" t="str">
        <f aca="false">IF(C11="","",ROUND(L11,2))</f>
        <v/>
      </c>
      <c r="N11" s="28" t="str">
        <f aca="false">IF(OR(C11="",E11=""),"",ROUND(E11*M11,2))</f>
        <v/>
      </c>
      <c r="O11" s="26" t="str">
        <f aca="false">IF(C11="","",ROUND((M11-K11)*N(E11),2))</f>
        <v/>
      </c>
    </row>
    <row r="12" customFormat="false" ht="15" hidden="false" customHeight="false" outlineLevel="0" collapsed="false">
      <c r="B12" s="21"/>
      <c r="C12" s="22"/>
      <c r="D12" s="21"/>
      <c r="E12" s="23"/>
      <c r="F12" s="24"/>
      <c r="G12" s="25"/>
      <c r="H12" s="26" t="str">
        <f aca="false">IF(G12="","",ROUND(G12*Paramètres!$C$20,2))</f>
        <v/>
      </c>
      <c r="I12" s="24"/>
      <c r="J12" s="24"/>
      <c r="K12" s="26" t="str">
        <f aca="false">IF(C12="","",ROUND(N(F12)+N(H12)+N(I12)+N(J12),2))</f>
        <v/>
      </c>
      <c r="L12" s="26" t="str">
        <f aca="false">IF(C12="","",ROUND(N(F12)*Paramètres!$C$21+N(H12)*Paramètres!$C$22+N(I12)*Paramètres!$C$23+N(J12)*Paramètres!$C$24,2))</f>
        <v/>
      </c>
      <c r="M12" s="27" t="str">
        <f aca="false">IF(C12="","",ROUND(L12,2))</f>
        <v/>
      </c>
      <c r="N12" s="28" t="str">
        <f aca="false">IF(OR(C12="",E12=""),"",ROUND(E12*M12,2))</f>
        <v/>
      </c>
      <c r="O12" s="26" t="str">
        <f aca="false">IF(C12="","",ROUND((M12-K12)*N(E12),2))</f>
        <v/>
      </c>
    </row>
    <row r="13" customFormat="false" ht="15" hidden="false" customHeight="false" outlineLevel="0" collapsed="false">
      <c r="B13" s="21"/>
      <c r="C13" s="22"/>
      <c r="D13" s="21"/>
      <c r="E13" s="23"/>
      <c r="F13" s="24"/>
      <c r="G13" s="25"/>
      <c r="H13" s="26" t="str">
        <f aca="false">IF(G13="","",ROUND(G13*Paramètres!$C$20,2))</f>
        <v/>
      </c>
      <c r="I13" s="24"/>
      <c r="J13" s="24"/>
      <c r="K13" s="26" t="str">
        <f aca="false">IF(C13="","",ROUND(N(F13)+N(H13)+N(I13)+N(J13),2))</f>
        <v/>
      </c>
      <c r="L13" s="26" t="str">
        <f aca="false">IF(C13="","",ROUND(N(F13)*Paramètres!$C$21+N(H13)*Paramètres!$C$22+N(I13)*Paramètres!$C$23+N(J13)*Paramètres!$C$24,2))</f>
        <v/>
      </c>
      <c r="M13" s="27" t="str">
        <f aca="false">IF(C13="","",ROUND(L13,2))</f>
        <v/>
      </c>
      <c r="N13" s="28" t="str">
        <f aca="false">IF(OR(C13="",E13=""),"",ROUND(E13*M13,2))</f>
        <v/>
      </c>
      <c r="O13" s="26" t="str">
        <f aca="false">IF(C13="","",ROUND((M13-K13)*N(E13),2))</f>
        <v/>
      </c>
    </row>
    <row r="14" customFormat="false" ht="15" hidden="false" customHeight="false" outlineLevel="0" collapsed="false">
      <c r="B14" s="21"/>
      <c r="C14" s="22"/>
      <c r="D14" s="21"/>
      <c r="E14" s="23"/>
      <c r="F14" s="24"/>
      <c r="G14" s="25"/>
      <c r="H14" s="26" t="str">
        <f aca="false">IF(G14="","",ROUND(G14*Paramètres!$C$20,2))</f>
        <v/>
      </c>
      <c r="I14" s="24"/>
      <c r="J14" s="24"/>
      <c r="K14" s="26" t="str">
        <f aca="false">IF(C14="","",ROUND(N(F14)+N(H14)+N(I14)+N(J14),2))</f>
        <v/>
      </c>
      <c r="L14" s="26" t="str">
        <f aca="false">IF(C14="","",ROUND(N(F14)*Paramètres!$C$21+N(H14)*Paramètres!$C$22+N(I14)*Paramètres!$C$23+N(J14)*Paramètres!$C$24,2))</f>
        <v/>
      </c>
      <c r="M14" s="27" t="str">
        <f aca="false">IF(C14="","",ROUND(L14,2))</f>
        <v/>
      </c>
      <c r="N14" s="28" t="str">
        <f aca="false">IF(OR(C14="",E14=""),"",ROUND(E14*M14,2))</f>
        <v/>
      </c>
      <c r="O14" s="26" t="str">
        <f aca="false">IF(C14="","",ROUND((M14-K14)*N(E14),2))</f>
        <v/>
      </c>
    </row>
    <row r="15" customFormat="false" ht="15" hidden="false" customHeight="false" outlineLevel="0" collapsed="false">
      <c r="B15" s="21"/>
      <c r="C15" s="22"/>
      <c r="D15" s="21"/>
      <c r="E15" s="23"/>
      <c r="F15" s="24"/>
      <c r="G15" s="25"/>
      <c r="H15" s="26" t="str">
        <f aca="false">IF(G15="","",ROUND(G15*Paramètres!$C$20,2))</f>
        <v/>
      </c>
      <c r="I15" s="24"/>
      <c r="J15" s="24"/>
      <c r="K15" s="26" t="str">
        <f aca="false">IF(C15="","",ROUND(N(F15)+N(H15)+N(I15)+N(J15),2))</f>
        <v/>
      </c>
      <c r="L15" s="26" t="str">
        <f aca="false">IF(C15="","",ROUND(N(F15)*Paramètres!$C$21+N(H15)*Paramètres!$C$22+N(I15)*Paramètres!$C$23+N(J15)*Paramètres!$C$24,2))</f>
        <v/>
      </c>
      <c r="M15" s="27" t="str">
        <f aca="false">IF(C15="","",ROUND(L15,2))</f>
        <v/>
      </c>
      <c r="N15" s="28" t="str">
        <f aca="false">IF(OR(C15="",E15=""),"",ROUND(E15*M15,2))</f>
        <v/>
      </c>
      <c r="O15" s="26" t="str">
        <f aca="false">IF(C15="","",ROUND((M15-K15)*N(E15),2))</f>
        <v/>
      </c>
    </row>
    <row r="16" customFormat="false" ht="15" hidden="false" customHeight="false" outlineLevel="0" collapsed="false">
      <c r="B16" s="21"/>
      <c r="C16" s="22"/>
      <c r="D16" s="21"/>
      <c r="E16" s="23"/>
      <c r="F16" s="24"/>
      <c r="G16" s="25"/>
      <c r="H16" s="26" t="str">
        <f aca="false">IF(G16="","",ROUND(G16*Paramètres!$C$20,2))</f>
        <v/>
      </c>
      <c r="I16" s="24"/>
      <c r="J16" s="24"/>
      <c r="K16" s="26" t="str">
        <f aca="false">IF(C16="","",ROUND(N(F16)+N(H16)+N(I16)+N(J16),2))</f>
        <v/>
      </c>
      <c r="L16" s="26" t="str">
        <f aca="false">IF(C16="","",ROUND(N(F16)*Paramètres!$C$21+N(H16)*Paramètres!$C$22+N(I16)*Paramètres!$C$23+N(J16)*Paramètres!$C$24,2))</f>
        <v/>
      </c>
      <c r="M16" s="27" t="str">
        <f aca="false">IF(C16="","",ROUND(L16,2))</f>
        <v/>
      </c>
      <c r="N16" s="28" t="str">
        <f aca="false">IF(OR(C16="",E16=""),"",ROUND(E16*M16,2))</f>
        <v/>
      </c>
      <c r="O16" s="26" t="str">
        <f aca="false">IF(C16="","",ROUND((M16-K16)*N(E16),2))</f>
        <v/>
      </c>
    </row>
    <row r="17" customFormat="false" ht="15" hidden="false" customHeight="false" outlineLevel="0" collapsed="false">
      <c r="B17" s="21"/>
      <c r="C17" s="22"/>
      <c r="D17" s="21"/>
      <c r="E17" s="23"/>
      <c r="F17" s="24"/>
      <c r="G17" s="25"/>
      <c r="H17" s="26" t="str">
        <f aca="false">IF(G17="","",ROUND(G17*Paramètres!$C$20,2))</f>
        <v/>
      </c>
      <c r="I17" s="24"/>
      <c r="J17" s="24"/>
      <c r="K17" s="26" t="str">
        <f aca="false">IF(C17="","",ROUND(N(F17)+N(H17)+N(I17)+N(J17),2))</f>
        <v/>
      </c>
      <c r="L17" s="26" t="str">
        <f aca="false">IF(C17="","",ROUND(N(F17)*Paramètres!$C$21+N(H17)*Paramètres!$C$22+N(I17)*Paramètres!$C$23+N(J17)*Paramètres!$C$24,2))</f>
        <v/>
      </c>
      <c r="M17" s="27" t="str">
        <f aca="false">IF(C17="","",ROUND(L17,2))</f>
        <v/>
      </c>
      <c r="N17" s="28" t="str">
        <f aca="false">IF(OR(C17="",E17=""),"",ROUND(E17*M17,2))</f>
        <v/>
      </c>
      <c r="O17" s="26" t="str">
        <f aca="false">IF(C17="","",ROUND((M17-K17)*N(E17),2))</f>
        <v/>
      </c>
    </row>
    <row r="18" customFormat="false" ht="15" hidden="false" customHeight="false" outlineLevel="0" collapsed="false">
      <c r="B18" s="21"/>
      <c r="C18" s="22"/>
      <c r="D18" s="21"/>
      <c r="E18" s="23"/>
      <c r="F18" s="24"/>
      <c r="G18" s="25"/>
      <c r="H18" s="26" t="str">
        <f aca="false">IF(G18="","",ROUND(G18*Paramètres!$C$20,2))</f>
        <v/>
      </c>
      <c r="I18" s="24"/>
      <c r="J18" s="24"/>
      <c r="K18" s="26" t="str">
        <f aca="false">IF(C18="","",ROUND(N(F18)+N(H18)+N(I18)+N(J18),2))</f>
        <v/>
      </c>
      <c r="L18" s="26" t="str">
        <f aca="false">IF(C18="","",ROUND(N(F18)*Paramètres!$C$21+N(H18)*Paramètres!$C$22+N(I18)*Paramètres!$C$23+N(J18)*Paramètres!$C$24,2))</f>
        <v/>
      </c>
      <c r="M18" s="27" t="str">
        <f aca="false">IF(C18="","",ROUND(L18,2))</f>
        <v/>
      </c>
      <c r="N18" s="28" t="str">
        <f aca="false">IF(OR(C18="",E18=""),"",ROUND(E18*M18,2))</f>
        <v/>
      </c>
      <c r="O18" s="26" t="str">
        <f aca="false">IF(C18="","",ROUND((M18-K18)*N(E18),2))</f>
        <v/>
      </c>
    </row>
    <row r="19" customFormat="false" ht="15" hidden="false" customHeight="false" outlineLevel="0" collapsed="false">
      <c r="B19" s="21"/>
      <c r="C19" s="22"/>
      <c r="D19" s="21"/>
      <c r="E19" s="23"/>
      <c r="F19" s="24"/>
      <c r="G19" s="25"/>
      <c r="H19" s="26" t="str">
        <f aca="false">IF(G19="","",ROUND(G19*Paramètres!$C$20,2))</f>
        <v/>
      </c>
      <c r="I19" s="24"/>
      <c r="J19" s="24"/>
      <c r="K19" s="26" t="str">
        <f aca="false">IF(C19="","",ROUND(N(F19)+N(H19)+N(I19)+N(J19),2))</f>
        <v/>
      </c>
      <c r="L19" s="26" t="str">
        <f aca="false">IF(C19="","",ROUND(N(F19)*Paramètres!$C$21+N(H19)*Paramètres!$C$22+N(I19)*Paramètres!$C$23+N(J19)*Paramètres!$C$24,2))</f>
        <v/>
      </c>
      <c r="M19" s="27" t="str">
        <f aca="false">IF(C19="","",ROUND(L19,2))</f>
        <v/>
      </c>
      <c r="N19" s="28" t="str">
        <f aca="false">IF(OR(C19="",E19=""),"",ROUND(E19*M19,2))</f>
        <v/>
      </c>
      <c r="O19" s="26" t="str">
        <f aca="false">IF(C19="","",ROUND((M19-K19)*N(E19),2))</f>
        <v/>
      </c>
    </row>
    <row r="20" customFormat="false" ht="15" hidden="false" customHeight="false" outlineLevel="0" collapsed="false">
      <c r="B20" s="21"/>
      <c r="C20" s="22"/>
      <c r="D20" s="21"/>
      <c r="E20" s="23"/>
      <c r="F20" s="24"/>
      <c r="G20" s="25"/>
      <c r="H20" s="26" t="str">
        <f aca="false">IF(G20="","",ROUND(G20*Paramètres!$C$20,2))</f>
        <v/>
      </c>
      <c r="I20" s="24"/>
      <c r="J20" s="24"/>
      <c r="K20" s="26" t="str">
        <f aca="false">IF(C20="","",ROUND(N(F20)+N(H20)+N(I20)+N(J20),2))</f>
        <v/>
      </c>
      <c r="L20" s="26" t="str">
        <f aca="false">IF(C20="","",ROUND(N(F20)*Paramètres!$C$21+N(H20)*Paramètres!$C$22+N(I20)*Paramètres!$C$23+N(J20)*Paramètres!$C$24,2))</f>
        <v/>
      </c>
      <c r="M20" s="27" t="str">
        <f aca="false">IF(C20="","",ROUND(L20,2))</f>
        <v/>
      </c>
      <c r="N20" s="28" t="str">
        <f aca="false">IF(OR(C20="",E20=""),"",ROUND(E20*M20,2))</f>
        <v/>
      </c>
      <c r="O20" s="26" t="str">
        <f aca="false">IF(C20="","",ROUND((M20-K20)*N(E20),2))</f>
        <v/>
      </c>
    </row>
    <row r="21" customFormat="false" ht="15" hidden="false" customHeight="false" outlineLevel="0" collapsed="false">
      <c r="B21" s="21"/>
      <c r="C21" s="22"/>
      <c r="D21" s="21"/>
      <c r="E21" s="23"/>
      <c r="F21" s="24"/>
      <c r="G21" s="25"/>
      <c r="H21" s="26" t="str">
        <f aca="false">IF(G21="","",ROUND(G21*Paramètres!$C$20,2))</f>
        <v/>
      </c>
      <c r="I21" s="24"/>
      <c r="J21" s="24"/>
      <c r="K21" s="26" t="str">
        <f aca="false">IF(C21="","",ROUND(N(F21)+N(H21)+N(I21)+N(J21),2))</f>
        <v/>
      </c>
      <c r="L21" s="26" t="str">
        <f aca="false">IF(C21="","",ROUND(N(F21)*Paramètres!$C$21+N(H21)*Paramètres!$C$22+N(I21)*Paramètres!$C$23+N(J21)*Paramètres!$C$24,2))</f>
        <v/>
      </c>
      <c r="M21" s="27" t="str">
        <f aca="false">IF(C21="","",ROUND(L21,2))</f>
        <v/>
      </c>
      <c r="N21" s="28" t="str">
        <f aca="false">IF(OR(C21="",E21=""),"",ROUND(E21*M21,2))</f>
        <v/>
      </c>
      <c r="O21" s="26" t="str">
        <f aca="false">IF(C21="","",ROUND((M21-K21)*N(E21),2))</f>
        <v/>
      </c>
    </row>
    <row r="22" customFormat="false" ht="15" hidden="false" customHeight="false" outlineLevel="0" collapsed="false">
      <c r="B22" s="21"/>
      <c r="C22" s="22"/>
      <c r="D22" s="21"/>
      <c r="E22" s="23"/>
      <c r="F22" s="24"/>
      <c r="G22" s="25"/>
      <c r="H22" s="26" t="str">
        <f aca="false">IF(G22="","",ROUND(G22*Paramètres!$C$20,2))</f>
        <v/>
      </c>
      <c r="I22" s="24"/>
      <c r="J22" s="24"/>
      <c r="K22" s="26" t="str">
        <f aca="false">IF(C22="","",ROUND(N(F22)+N(H22)+N(I22)+N(J22),2))</f>
        <v/>
      </c>
      <c r="L22" s="26" t="str">
        <f aca="false">IF(C22="","",ROUND(N(F22)*Paramètres!$C$21+N(H22)*Paramètres!$C$22+N(I22)*Paramètres!$C$23+N(J22)*Paramètres!$C$24,2))</f>
        <v/>
      </c>
      <c r="M22" s="27" t="str">
        <f aca="false">IF(C22="","",ROUND(L22,2))</f>
        <v/>
      </c>
      <c r="N22" s="28" t="str">
        <f aca="false">IF(OR(C22="",E22=""),"",ROUND(E22*M22,2))</f>
        <v/>
      </c>
      <c r="O22" s="26" t="str">
        <f aca="false">IF(C22="","",ROUND((M22-K22)*N(E22),2))</f>
        <v/>
      </c>
    </row>
    <row r="23" customFormat="false" ht="15" hidden="false" customHeight="false" outlineLevel="0" collapsed="false">
      <c r="B23" s="21"/>
      <c r="C23" s="22"/>
      <c r="D23" s="21"/>
      <c r="E23" s="23"/>
      <c r="F23" s="24"/>
      <c r="G23" s="25"/>
      <c r="H23" s="26" t="str">
        <f aca="false">IF(G23="","",ROUND(G23*Paramètres!$C$20,2))</f>
        <v/>
      </c>
      <c r="I23" s="24"/>
      <c r="J23" s="24"/>
      <c r="K23" s="26" t="str">
        <f aca="false">IF(C23="","",ROUND(N(F23)+N(H23)+N(I23)+N(J23),2))</f>
        <v/>
      </c>
      <c r="L23" s="26" t="str">
        <f aca="false">IF(C23="","",ROUND(N(F23)*Paramètres!$C$21+N(H23)*Paramètres!$C$22+N(I23)*Paramètres!$C$23+N(J23)*Paramètres!$C$24,2))</f>
        <v/>
      </c>
      <c r="M23" s="27" t="str">
        <f aca="false">IF(C23="","",ROUND(L23,2))</f>
        <v/>
      </c>
      <c r="N23" s="28" t="str">
        <f aca="false">IF(OR(C23="",E23=""),"",ROUND(E23*M23,2))</f>
        <v/>
      </c>
      <c r="O23" s="26" t="str">
        <f aca="false">IF(C23="","",ROUND((M23-K23)*N(E23),2))</f>
        <v/>
      </c>
    </row>
    <row r="24" customFormat="false" ht="15" hidden="false" customHeight="false" outlineLevel="0" collapsed="false">
      <c r="B24" s="21"/>
      <c r="C24" s="22"/>
      <c r="D24" s="21"/>
      <c r="E24" s="23"/>
      <c r="F24" s="24"/>
      <c r="G24" s="25"/>
      <c r="H24" s="26" t="str">
        <f aca="false">IF(G24="","",ROUND(G24*Paramètres!$C$20,2))</f>
        <v/>
      </c>
      <c r="I24" s="24"/>
      <c r="J24" s="24"/>
      <c r="K24" s="26" t="str">
        <f aca="false">IF(C24="","",ROUND(N(F24)+N(H24)+N(I24)+N(J24),2))</f>
        <v/>
      </c>
      <c r="L24" s="26" t="str">
        <f aca="false">IF(C24="","",ROUND(N(F24)*Paramètres!$C$21+N(H24)*Paramètres!$C$22+N(I24)*Paramètres!$C$23+N(J24)*Paramètres!$C$24,2))</f>
        <v/>
      </c>
      <c r="M24" s="27" t="str">
        <f aca="false">IF(C24="","",ROUND(L24,2))</f>
        <v/>
      </c>
      <c r="N24" s="28" t="str">
        <f aca="false">IF(OR(C24="",E24=""),"",ROUND(E24*M24,2))</f>
        <v/>
      </c>
      <c r="O24" s="26" t="str">
        <f aca="false">IF(C24="","",ROUND((M24-K24)*N(E24),2))</f>
        <v/>
      </c>
    </row>
    <row r="25" customFormat="false" ht="15" hidden="false" customHeight="false" outlineLevel="0" collapsed="false">
      <c r="B25" s="21"/>
      <c r="C25" s="22"/>
      <c r="D25" s="21"/>
      <c r="E25" s="23"/>
      <c r="F25" s="24"/>
      <c r="G25" s="25"/>
      <c r="H25" s="26" t="str">
        <f aca="false">IF(G25="","",ROUND(G25*Paramètres!$C$20,2))</f>
        <v/>
      </c>
      <c r="I25" s="24"/>
      <c r="J25" s="24"/>
      <c r="K25" s="26" t="str">
        <f aca="false">IF(C25="","",ROUND(N(F25)+N(H25)+N(I25)+N(J25),2))</f>
        <v/>
      </c>
      <c r="L25" s="26" t="str">
        <f aca="false">IF(C25="","",ROUND(N(F25)*Paramètres!$C$21+N(H25)*Paramètres!$C$22+N(I25)*Paramètres!$C$23+N(J25)*Paramètres!$C$24,2))</f>
        <v/>
      </c>
      <c r="M25" s="27" t="str">
        <f aca="false">IF(C25="","",ROUND(L25,2))</f>
        <v/>
      </c>
      <c r="N25" s="28" t="str">
        <f aca="false">IF(OR(C25="",E25=""),"",ROUND(E25*M25,2))</f>
        <v/>
      </c>
      <c r="O25" s="26" t="str">
        <f aca="false">IF(C25="","",ROUND((M25-K25)*N(E25),2))</f>
        <v/>
      </c>
    </row>
    <row r="26" customFormat="false" ht="15" hidden="false" customHeight="false" outlineLevel="0" collapsed="false">
      <c r="B26" s="21"/>
      <c r="C26" s="22"/>
      <c r="D26" s="21"/>
      <c r="E26" s="23"/>
      <c r="F26" s="24"/>
      <c r="G26" s="25"/>
      <c r="H26" s="26" t="str">
        <f aca="false">IF(G26="","",ROUND(G26*Paramètres!$C$20,2))</f>
        <v/>
      </c>
      <c r="I26" s="24"/>
      <c r="J26" s="24"/>
      <c r="K26" s="26" t="str">
        <f aca="false">IF(C26="","",ROUND(N(F26)+N(H26)+N(I26)+N(J26),2))</f>
        <v/>
      </c>
      <c r="L26" s="26" t="str">
        <f aca="false">IF(C26="","",ROUND(N(F26)*Paramètres!$C$21+N(H26)*Paramètres!$C$22+N(I26)*Paramètres!$C$23+N(J26)*Paramètres!$C$24,2))</f>
        <v/>
      </c>
      <c r="M26" s="27" t="str">
        <f aca="false">IF(C26="","",ROUND(L26,2))</f>
        <v/>
      </c>
      <c r="N26" s="28" t="str">
        <f aca="false">IF(OR(C26="",E26=""),"",ROUND(E26*M26,2))</f>
        <v/>
      </c>
      <c r="O26" s="26" t="str">
        <f aca="false">IF(C26="","",ROUND((M26-K26)*N(E26),2))</f>
        <v/>
      </c>
    </row>
    <row r="27" customFormat="false" ht="15" hidden="false" customHeight="false" outlineLevel="0" collapsed="false">
      <c r="B27" s="21"/>
      <c r="C27" s="22"/>
      <c r="D27" s="21"/>
      <c r="E27" s="23"/>
      <c r="F27" s="24"/>
      <c r="G27" s="25"/>
      <c r="H27" s="26" t="str">
        <f aca="false">IF(G27="","",ROUND(G27*Paramètres!$C$20,2))</f>
        <v/>
      </c>
      <c r="I27" s="24"/>
      <c r="J27" s="24"/>
      <c r="K27" s="26" t="str">
        <f aca="false">IF(C27="","",ROUND(N(F27)+N(H27)+N(I27)+N(J27),2))</f>
        <v/>
      </c>
      <c r="L27" s="26" t="str">
        <f aca="false">IF(C27="","",ROUND(N(F27)*Paramètres!$C$21+N(H27)*Paramètres!$C$22+N(I27)*Paramètres!$C$23+N(J27)*Paramètres!$C$24,2))</f>
        <v/>
      </c>
      <c r="M27" s="27" t="str">
        <f aca="false">IF(C27="","",ROUND(L27,2))</f>
        <v/>
      </c>
      <c r="N27" s="28" t="str">
        <f aca="false">IF(OR(C27="",E27=""),"",ROUND(E27*M27,2))</f>
        <v/>
      </c>
      <c r="O27" s="26" t="str">
        <f aca="false">IF(C27="","",ROUND((M27-K27)*N(E27),2))</f>
        <v/>
      </c>
    </row>
    <row r="28" customFormat="false" ht="15" hidden="false" customHeight="false" outlineLevel="0" collapsed="false">
      <c r="B28" s="21"/>
      <c r="C28" s="22"/>
      <c r="D28" s="21"/>
      <c r="E28" s="23"/>
      <c r="F28" s="24"/>
      <c r="G28" s="25"/>
      <c r="H28" s="26" t="str">
        <f aca="false">IF(G28="","",ROUND(G28*Paramètres!$C$20,2))</f>
        <v/>
      </c>
      <c r="I28" s="24"/>
      <c r="J28" s="24"/>
      <c r="K28" s="26" t="str">
        <f aca="false">IF(C28="","",ROUND(N(F28)+N(H28)+N(I28)+N(J28),2))</f>
        <v/>
      </c>
      <c r="L28" s="26" t="str">
        <f aca="false">IF(C28="","",ROUND(N(F28)*Paramètres!$C$21+N(H28)*Paramètres!$C$22+N(I28)*Paramètres!$C$23+N(J28)*Paramètres!$C$24,2))</f>
        <v/>
      </c>
      <c r="M28" s="27" t="str">
        <f aca="false">IF(C28="","",ROUND(L28,2))</f>
        <v/>
      </c>
      <c r="N28" s="28" t="str">
        <f aca="false">IF(OR(C28="",E28=""),"",ROUND(E28*M28,2))</f>
        <v/>
      </c>
      <c r="O28" s="26" t="str">
        <f aca="false">IF(C28="","",ROUND((M28-K28)*N(E28),2))</f>
        <v/>
      </c>
    </row>
    <row r="29" customFormat="false" ht="15" hidden="false" customHeight="false" outlineLevel="0" collapsed="false">
      <c r="B29" s="21"/>
      <c r="C29" s="22"/>
      <c r="D29" s="21"/>
      <c r="E29" s="23"/>
      <c r="F29" s="24"/>
      <c r="G29" s="25"/>
      <c r="H29" s="26" t="str">
        <f aca="false">IF(G29="","",ROUND(G29*Paramètres!$C$20,2))</f>
        <v/>
      </c>
      <c r="I29" s="24"/>
      <c r="J29" s="24"/>
      <c r="K29" s="26" t="str">
        <f aca="false">IF(C29="","",ROUND(N(F29)+N(H29)+N(I29)+N(J29),2))</f>
        <v/>
      </c>
      <c r="L29" s="26" t="str">
        <f aca="false">IF(C29="","",ROUND(N(F29)*Paramètres!$C$21+N(H29)*Paramètres!$C$22+N(I29)*Paramètres!$C$23+N(J29)*Paramètres!$C$24,2))</f>
        <v/>
      </c>
      <c r="M29" s="27" t="str">
        <f aca="false">IF(C29="","",ROUND(L29,2))</f>
        <v/>
      </c>
      <c r="N29" s="28" t="str">
        <f aca="false">IF(OR(C29="",E29=""),"",ROUND(E29*M29,2))</f>
        <v/>
      </c>
      <c r="O29" s="26" t="str">
        <f aca="false">IF(C29="","",ROUND((M29-K29)*N(E29),2))</f>
        <v/>
      </c>
    </row>
    <row r="30" customFormat="false" ht="15" hidden="false" customHeight="false" outlineLevel="0" collapsed="false">
      <c r="B30" s="21"/>
      <c r="C30" s="22"/>
      <c r="D30" s="21"/>
      <c r="E30" s="23"/>
      <c r="F30" s="24"/>
      <c r="G30" s="25"/>
      <c r="H30" s="26" t="str">
        <f aca="false">IF(G30="","",ROUND(G30*Paramètres!$C$20,2))</f>
        <v/>
      </c>
      <c r="I30" s="24"/>
      <c r="J30" s="24"/>
      <c r="K30" s="26" t="str">
        <f aca="false">IF(C30="","",ROUND(N(F30)+N(H30)+N(I30)+N(J30),2))</f>
        <v/>
      </c>
      <c r="L30" s="26" t="str">
        <f aca="false">IF(C30="","",ROUND(N(F30)*Paramètres!$C$21+N(H30)*Paramètres!$C$22+N(I30)*Paramètres!$C$23+N(J30)*Paramètres!$C$24,2))</f>
        <v/>
      </c>
      <c r="M30" s="27" t="str">
        <f aca="false">IF(C30="","",ROUND(L30,2))</f>
        <v/>
      </c>
      <c r="N30" s="28" t="str">
        <f aca="false">IF(OR(C30="",E30=""),"",ROUND(E30*M30,2))</f>
        <v/>
      </c>
      <c r="O30" s="26" t="str">
        <f aca="false">IF(C30="","",ROUND((M30-K30)*N(E30),2))</f>
        <v/>
      </c>
    </row>
    <row r="31" customFormat="false" ht="15" hidden="false" customHeight="false" outlineLevel="0" collapsed="false">
      <c r="B31" s="29"/>
      <c r="C31" s="30" t="s">
        <v>108</v>
      </c>
      <c r="D31" s="29"/>
      <c r="E31" s="29"/>
      <c r="F31" s="31" t="s">
        <v>109</v>
      </c>
      <c r="G31" s="32" t="n">
        <f aca="false">ROUND(SUMPRODUCT(N(E6:E30),N(G6:G30)),1)</f>
        <v>55</v>
      </c>
      <c r="H31" s="29"/>
      <c r="I31" s="29"/>
      <c r="J31" s="31" t="s">
        <v>110</v>
      </c>
      <c r="K31" s="33" t="n">
        <f aca="false">ROUND(SUMPRODUCT(N(E6:E30),N(K6:K30)),2)</f>
        <v>3160</v>
      </c>
      <c r="L31" s="29"/>
      <c r="M31" s="31" t="s">
        <v>111</v>
      </c>
      <c r="N31" s="33" t="n">
        <f aca="false">ROUND(SUM(N6:N30),2)</f>
        <v>4940</v>
      </c>
      <c r="O31" s="33" t="n">
        <f aca="false">ROUND(SUM(O6:O30),2)</f>
        <v>1780</v>
      </c>
    </row>
    <row r="33" customFormat="false" ht="15" hidden="false" customHeight="false" outlineLevel="0" collapsed="false">
      <c r="C33" s="6" t="s">
        <v>112</v>
      </c>
      <c r="F33" s="34" t="n">
        <f aca="false">IF(N31&lt;=0,"—",ROUND(O31/N31,4))</f>
        <v>0.3603</v>
      </c>
      <c r="H33" s="35" t="s">
        <v>113</v>
      </c>
      <c r="M33" s="36" t="n">
        <f aca="false">ROUND(SUMPRODUCT(N(E6:E30),N(M6:M30)-N(L6:L30)),2)</f>
        <v>2</v>
      </c>
    </row>
    <row r="34" customFormat="false" ht="15" hidden="false" customHeight="false" outlineLevel="0" collapsed="false">
      <c r="C34" s="18" t="s">
        <v>114</v>
      </c>
      <c r="D34" s="18"/>
      <c r="E34" s="18"/>
      <c r="F34" s="18"/>
      <c r="G34" s="18"/>
      <c r="H34" s="18"/>
      <c r="I34" s="18"/>
      <c r="J34" s="18"/>
      <c r="K34" s="18"/>
      <c r="L34" s="18"/>
      <c r="M34" s="18"/>
    </row>
    <row r="36" customFormat="false" ht="15" hidden="false" customHeight="false" outlineLevel="0" collapsed="false">
      <c r="C36" s="37" t="s">
        <v>115</v>
      </c>
      <c r="D36" s="37"/>
      <c r="E36" s="37"/>
      <c r="F36" s="37"/>
      <c r="G36" s="37"/>
      <c r="H36" s="37"/>
      <c r="I36" s="37"/>
      <c r="J36" s="37"/>
      <c r="K36" s="37"/>
      <c r="L36" s="37"/>
      <c r="M36" s="37"/>
    </row>
  </sheetData>
  <mergeCells count="2">
    <mergeCell ref="C34:M34"/>
    <mergeCell ref="C36:M3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2:G6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6"/>
    <col collapsed="false" customWidth="true" hidden="false" outlineLevel="0" max="3" min="3" style="0" width="56"/>
    <col collapsed="false" customWidth="true" hidden="false" outlineLevel="0" max="4" min="4" style="0" width="9"/>
    <col collapsed="false" customWidth="true" hidden="false" outlineLevel="0" max="5" min="5" style="0" width="11"/>
    <col collapsed="false" customWidth="true" hidden="false" outlineLevel="0" max="6" min="6" style="0" width="13"/>
    <col collapsed="false" customWidth="true" hidden="false" outlineLevel="0" max="7" min="7" style="0" width="15"/>
    <col collapsed="false" customWidth="true" hidden="false" outlineLevel="0" max="8" min="8" style="0" width="2"/>
  </cols>
  <sheetData>
    <row r="2" customFormat="false" ht="25.5" hidden="false" customHeight="true" outlineLevel="0" collapsed="false">
      <c r="B2" s="38" t="s">
        <v>116</v>
      </c>
      <c r="C2" s="38"/>
      <c r="E2" s="39" t="s">
        <v>117</v>
      </c>
      <c r="F2" s="39"/>
      <c r="G2" s="39"/>
    </row>
    <row r="3" customFormat="false" ht="19.5" hidden="false" customHeight="true" outlineLevel="0" collapsed="false">
      <c r="B3" s="38"/>
      <c r="C3" s="38"/>
      <c r="E3" s="39"/>
      <c r="F3" s="39"/>
      <c r="G3" s="39"/>
    </row>
    <row r="4" customFormat="false" ht="15" hidden="false" customHeight="true" outlineLevel="0" collapsed="false">
      <c r="B4" s="38"/>
      <c r="C4" s="38"/>
      <c r="F4" s="40" t="s">
        <v>91</v>
      </c>
      <c r="G4" s="41" t="s">
        <v>118</v>
      </c>
    </row>
    <row r="5" customFormat="false" ht="15" hidden="false" customHeight="true" outlineLevel="0" collapsed="false">
      <c r="B5" s="38"/>
      <c r="C5" s="38"/>
      <c r="F5" s="40" t="s">
        <v>119</v>
      </c>
      <c r="G5" s="42" t="n">
        <f aca="true">TODAY()</f>
        <v>46254</v>
      </c>
    </row>
    <row r="6" customFormat="false" ht="15" hidden="false" customHeight="true" outlineLevel="0" collapsed="false">
      <c r="B6" s="38"/>
      <c r="C6" s="38"/>
      <c r="E6" s="40" t="s">
        <v>120</v>
      </c>
      <c r="F6" s="43" t="str">
        <f aca="false">Paramètres!C28</f>
        <v>3 mois à compter de la date d'émission</v>
      </c>
      <c r="G6" s="43"/>
    </row>
    <row r="8" customFormat="false" ht="15" hidden="false" customHeight="false" outlineLevel="0" collapsed="false">
      <c r="B8" s="44" t="str">
        <f aca="false">Paramètres!C6</f>
        <v>MA SOCIÉTÉ BTP</v>
      </c>
      <c r="C8" s="44"/>
      <c r="D8" s="44"/>
    </row>
    <row r="9" customFormat="false" ht="15" hidden="false" customHeight="false" outlineLevel="0" collapsed="false">
      <c r="B9" s="45" t="str">
        <f aca="false">Paramètres!C8&amp;"  ·  "&amp;Paramètres!C12</f>
        <v>12 rue des Artisans, 59000 Lille  ·  03 00 00 00 00 · contact@masociete.fr</v>
      </c>
      <c r="C9" s="45"/>
      <c r="D9" s="45"/>
    </row>
    <row r="10" customFormat="false" ht="15" hidden="false" customHeight="false" outlineLevel="0" collapsed="false">
      <c r="B10" s="45" t="str">
        <f aca="false">"SIRET "&amp;Paramètres!C9&amp;"  ·  "&amp;Paramètres!C10&amp;"  ·  TVA "&amp;Paramètres!C11</f>
        <v>SIRET 123 456 789 00012  ·  RCS Lille Métropole 123 456 789  ·  TVA FR 00 123456789</v>
      </c>
      <c r="C10" s="45"/>
      <c r="D10" s="45"/>
    </row>
    <row r="11" customFormat="false" ht="6" hidden="false" customHeight="true" outlineLevel="0" collapsed="false">
      <c r="B11" s="46"/>
      <c r="C11" s="46"/>
      <c r="D11" s="46"/>
      <c r="E11" s="46"/>
      <c r="F11" s="46"/>
      <c r="G11" s="46"/>
    </row>
    <row r="13" customFormat="false" ht="15" hidden="false" customHeight="false" outlineLevel="0" collapsed="false">
      <c r="B13" s="47" t="s">
        <v>121</v>
      </c>
      <c r="E13" s="47" t="s">
        <v>122</v>
      </c>
    </row>
    <row r="14" customFormat="false" ht="16.5" hidden="false" customHeight="true" outlineLevel="0" collapsed="false">
      <c r="B14" s="48" t="s">
        <v>123</v>
      </c>
      <c r="C14" s="48"/>
      <c r="D14" s="48"/>
      <c r="E14" s="48" t="s">
        <v>124</v>
      </c>
      <c r="F14" s="48"/>
      <c r="G14" s="48"/>
    </row>
    <row r="15" customFormat="false" ht="16.5" hidden="false" customHeight="true" outlineLevel="0" collapsed="false">
      <c r="B15" s="49" t="s">
        <v>125</v>
      </c>
      <c r="C15" s="49"/>
      <c r="D15" s="49"/>
      <c r="E15" s="49" t="s">
        <v>126</v>
      </c>
      <c r="F15" s="49"/>
      <c r="G15" s="49"/>
    </row>
    <row r="16" customFormat="false" ht="16.5" hidden="false" customHeight="true" outlineLevel="0" collapsed="false">
      <c r="B16" s="49" t="s">
        <v>127</v>
      </c>
      <c r="C16" s="49"/>
      <c r="D16" s="49"/>
      <c r="E16" s="49" t="s">
        <v>128</v>
      </c>
      <c r="F16" s="49"/>
      <c r="G16" s="49"/>
    </row>
    <row r="19" customFormat="false" ht="24" hidden="false" customHeight="true" outlineLevel="0" collapsed="false">
      <c r="B19" s="50" t="s">
        <v>91</v>
      </c>
      <c r="C19" s="51" t="s">
        <v>129</v>
      </c>
      <c r="D19" s="50" t="s">
        <v>130</v>
      </c>
      <c r="E19" s="50" t="s">
        <v>131</v>
      </c>
      <c r="F19" s="50" t="s">
        <v>132</v>
      </c>
      <c r="G19" s="50" t="s">
        <v>133</v>
      </c>
    </row>
    <row r="20" customFormat="false" ht="27.75" hidden="false" customHeight="true" outlineLevel="0" collapsed="false">
      <c r="B20" s="52" t="str">
        <f aca="false">IF(Minute!C6="","",Minute!B6)</f>
        <v>1.1</v>
      </c>
      <c r="C20" s="53" t="str">
        <f aca="false">IF(Minute!C6="","",Minute!C6)</f>
        <v>Cloison de distribution 72/48, plaques BA13 sur ossature, h. 2,50 m, bandes et enduit compris</v>
      </c>
      <c r="D20" s="52" t="str">
        <f aca="false">IF(Minute!C6="","",Minute!D6)</f>
        <v>m²</v>
      </c>
      <c r="E20" s="54" t="n">
        <f aca="false">IF(Minute!C6="","",Minute!E6)</f>
        <v>100</v>
      </c>
      <c r="F20" s="55" t="n">
        <f aca="false">IF(Minute!C6="","",Minute!M6)</f>
        <v>49.4</v>
      </c>
      <c r="G20" s="56" t="n">
        <f aca="false">IF(Minute!C6="","",Minute!N6)</f>
        <v>4940</v>
      </c>
    </row>
    <row r="21" customFormat="false" ht="13.5" hidden="false" customHeight="true" outlineLevel="0" collapsed="false">
      <c r="B21" s="52" t="str">
        <f aca="false">IF(Minute!C7="","",Minute!B7)</f>
        <v/>
      </c>
      <c r="C21" s="53" t="str">
        <f aca="false">IF(Minute!C7="","",Minute!C7)</f>
        <v/>
      </c>
      <c r="D21" s="52" t="str">
        <f aca="false">IF(Minute!C7="","",Minute!D7)</f>
        <v/>
      </c>
      <c r="E21" s="54" t="str">
        <f aca="false">IF(Minute!C7="","",Minute!E7)</f>
        <v/>
      </c>
      <c r="F21" s="55" t="str">
        <f aca="false">IF(Minute!C7="","",Minute!M7)</f>
        <v/>
      </c>
      <c r="G21" s="56" t="str">
        <f aca="false">IF(Minute!C7="","",Minute!N7)</f>
        <v/>
      </c>
    </row>
    <row r="22" customFormat="false" ht="13.5" hidden="false" customHeight="true" outlineLevel="0" collapsed="false">
      <c r="B22" s="52" t="str">
        <f aca="false">IF(Minute!C8="","",Minute!B8)</f>
        <v/>
      </c>
      <c r="C22" s="53" t="str">
        <f aca="false">IF(Minute!C8="","",Minute!C8)</f>
        <v/>
      </c>
      <c r="D22" s="52" t="str">
        <f aca="false">IF(Minute!C8="","",Minute!D8)</f>
        <v/>
      </c>
      <c r="E22" s="54" t="str">
        <f aca="false">IF(Minute!C8="","",Minute!E8)</f>
        <v/>
      </c>
      <c r="F22" s="55" t="str">
        <f aca="false">IF(Minute!C8="","",Minute!M8)</f>
        <v/>
      </c>
      <c r="G22" s="56" t="str">
        <f aca="false">IF(Minute!C8="","",Minute!N8)</f>
        <v/>
      </c>
    </row>
    <row r="23" customFormat="false" ht="13.5" hidden="false" customHeight="true" outlineLevel="0" collapsed="false">
      <c r="B23" s="52" t="str">
        <f aca="false">IF(Minute!C9="","",Minute!B9)</f>
        <v/>
      </c>
      <c r="C23" s="53" t="str">
        <f aca="false">IF(Minute!C9="","",Minute!C9)</f>
        <v/>
      </c>
      <c r="D23" s="52" t="str">
        <f aca="false">IF(Minute!C9="","",Minute!D9)</f>
        <v/>
      </c>
      <c r="E23" s="54" t="str">
        <f aca="false">IF(Minute!C9="","",Minute!E9)</f>
        <v/>
      </c>
      <c r="F23" s="55" t="str">
        <f aca="false">IF(Minute!C9="","",Minute!M9)</f>
        <v/>
      </c>
      <c r="G23" s="56" t="str">
        <f aca="false">IF(Minute!C9="","",Minute!N9)</f>
        <v/>
      </c>
    </row>
    <row r="24" customFormat="false" ht="13.5" hidden="false" customHeight="true" outlineLevel="0" collapsed="false">
      <c r="B24" s="52" t="str">
        <f aca="false">IF(Minute!C10="","",Minute!B10)</f>
        <v/>
      </c>
      <c r="C24" s="53" t="str">
        <f aca="false">IF(Minute!C10="","",Minute!C10)</f>
        <v/>
      </c>
      <c r="D24" s="52" t="str">
        <f aca="false">IF(Minute!C10="","",Minute!D10)</f>
        <v/>
      </c>
      <c r="E24" s="54" t="str">
        <f aca="false">IF(Minute!C10="","",Minute!E10)</f>
        <v/>
      </c>
      <c r="F24" s="55" t="str">
        <f aca="false">IF(Minute!C10="","",Minute!M10)</f>
        <v/>
      </c>
      <c r="G24" s="56" t="str">
        <f aca="false">IF(Minute!C10="","",Minute!N10)</f>
        <v/>
      </c>
    </row>
    <row r="25" customFormat="false" ht="13.5" hidden="false" customHeight="true" outlineLevel="0" collapsed="false">
      <c r="B25" s="52" t="str">
        <f aca="false">IF(Minute!C11="","",Minute!B11)</f>
        <v/>
      </c>
      <c r="C25" s="53" t="str">
        <f aca="false">IF(Minute!C11="","",Minute!C11)</f>
        <v/>
      </c>
      <c r="D25" s="52" t="str">
        <f aca="false">IF(Minute!C11="","",Minute!D11)</f>
        <v/>
      </c>
      <c r="E25" s="54" t="str">
        <f aca="false">IF(Minute!C11="","",Minute!E11)</f>
        <v/>
      </c>
      <c r="F25" s="55" t="str">
        <f aca="false">IF(Minute!C11="","",Minute!M11)</f>
        <v/>
      </c>
      <c r="G25" s="56" t="str">
        <f aca="false">IF(Minute!C11="","",Minute!N11)</f>
        <v/>
      </c>
    </row>
    <row r="26" customFormat="false" ht="13.5" hidden="false" customHeight="true" outlineLevel="0" collapsed="false">
      <c r="B26" s="52" t="str">
        <f aca="false">IF(Minute!C12="","",Minute!B12)</f>
        <v/>
      </c>
      <c r="C26" s="53" t="str">
        <f aca="false">IF(Minute!C12="","",Minute!C12)</f>
        <v/>
      </c>
      <c r="D26" s="52" t="str">
        <f aca="false">IF(Minute!C12="","",Minute!D12)</f>
        <v/>
      </c>
      <c r="E26" s="54" t="str">
        <f aca="false">IF(Minute!C12="","",Minute!E12)</f>
        <v/>
      </c>
      <c r="F26" s="55" t="str">
        <f aca="false">IF(Minute!C12="","",Minute!M12)</f>
        <v/>
      </c>
      <c r="G26" s="56" t="str">
        <f aca="false">IF(Minute!C12="","",Minute!N12)</f>
        <v/>
      </c>
    </row>
    <row r="27" customFormat="false" ht="13.5" hidden="false" customHeight="true" outlineLevel="0" collapsed="false">
      <c r="B27" s="52" t="str">
        <f aca="false">IF(Minute!C13="","",Minute!B13)</f>
        <v/>
      </c>
      <c r="C27" s="53" t="str">
        <f aca="false">IF(Minute!C13="","",Minute!C13)</f>
        <v/>
      </c>
      <c r="D27" s="52" t="str">
        <f aca="false">IF(Minute!C13="","",Minute!D13)</f>
        <v/>
      </c>
      <c r="E27" s="54" t="str">
        <f aca="false">IF(Minute!C13="","",Minute!E13)</f>
        <v/>
      </c>
      <c r="F27" s="55" t="str">
        <f aca="false">IF(Minute!C13="","",Minute!M13)</f>
        <v/>
      </c>
      <c r="G27" s="56" t="str">
        <f aca="false">IF(Minute!C13="","",Minute!N13)</f>
        <v/>
      </c>
    </row>
    <row r="28" customFormat="false" ht="13.5" hidden="false" customHeight="true" outlineLevel="0" collapsed="false">
      <c r="B28" s="52" t="str">
        <f aca="false">IF(Minute!C14="","",Minute!B14)</f>
        <v/>
      </c>
      <c r="C28" s="53" t="str">
        <f aca="false">IF(Minute!C14="","",Minute!C14)</f>
        <v/>
      </c>
      <c r="D28" s="52" t="str">
        <f aca="false">IF(Minute!C14="","",Minute!D14)</f>
        <v/>
      </c>
      <c r="E28" s="54" t="str">
        <f aca="false">IF(Minute!C14="","",Minute!E14)</f>
        <v/>
      </c>
      <c r="F28" s="55" t="str">
        <f aca="false">IF(Minute!C14="","",Minute!M14)</f>
        <v/>
      </c>
      <c r="G28" s="56" t="str">
        <f aca="false">IF(Minute!C14="","",Minute!N14)</f>
        <v/>
      </c>
    </row>
    <row r="29" customFormat="false" ht="13.5" hidden="false" customHeight="true" outlineLevel="0" collapsed="false">
      <c r="B29" s="52" t="str">
        <f aca="false">IF(Minute!C15="","",Minute!B15)</f>
        <v/>
      </c>
      <c r="C29" s="53" t="str">
        <f aca="false">IF(Minute!C15="","",Minute!C15)</f>
        <v/>
      </c>
      <c r="D29" s="52" t="str">
        <f aca="false">IF(Minute!C15="","",Minute!D15)</f>
        <v/>
      </c>
      <c r="E29" s="54" t="str">
        <f aca="false">IF(Minute!C15="","",Minute!E15)</f>
        <v/>
      </c>
      <c r="F29" s="55" t="str">
        <f aca="false">IF(Minute!C15="","",Minute!M15)</f>
        <v/>
      </c>
      <c r="G29" s="56" t="str">
        <f aca="false">IF(Minute!C15="","",Minute!N15)</f>
        <v/>
      </c>
    </row>
    <row r="30" customFormat="false" ht="13.5" hidden="false" customHeight="true" outlineLevel="0" collapsed="false">
      <c r="B30" s="52" t="str">
        <f aca="false">IF(Minute!C16="","",Minute!B16)</f>
        <v/>
      </c>
      <c r="C30" s="53" t="str">
        <f aca="false">IF(Minute!C16="","",Minute!C16)</f>
        <v/>
      </c>
      <c r="D30" s="52" t="str">
        <f aca="false">IF(Minute!C16="","",Minute!D16)</f>
        <v/>
      </c>
      <c r="E30" s="54" t="str">
        <f aca="false">IF(Minute!C16="","",Minute!E16)</f>
        <v/>
      </c>
      <c r="F30" s="55" t="str">
        <f aca="false">IF(Minute!C16="","",Minute!M16)</f>
        <v/>
      </c>
      <c r="G30" s="56" t="str">
        <f aca="false">IF(Minute!C16="","",Minute!N16)</f>
        <v/>
      </c>
    </row>
    <row r="31" customFormat="false" ht="13.5" hidden="false" customHeight="true" outlineLevel="0" collapsed="false">
      <c r="B31" s="52" t="str">
        <f aca="false">IF(Minute!C17="","",Minute!B17)</f>
        <v/>
      </c>
      <c r="C31" s="53" t="str">
        <f aca="false">IF(Minute!C17="","",Minute!C17)</f>
        <v/>
      </c>
      <c r="D31" s="52" t="str">
        <f aca="false">IF(Minute!C17="","",Minute!D17)</f>
        <v/>
      </c>
      <c r="E31" s="54" t="str">
        <f aca="false">IF(Minute!C17="","",Minute!E17)</f>
        <v/>
      </c>
      <c r="F31" s="55" t="str">
        <f aca="false">IF(Minute!C17="","",Minute!M17)</f>
        <v/>
      </c>
      <c r="G31" s="56" t="str">
        <f aca="false">IF(Minute!C17="","",Minute!N17)</f>
        <v/>
      </c>
    </row>
    <row r="32" customFormat="false" ht="13.5" hidden="false" customHeight="true" outlineLevel="0" collapsed="false">
      <c r="B32" s="52" t="str">
        <f aca="false">IF(Minute!C18="","",Minute!B18)</f>
        <v/>
      </c>
      <c r="C32" s="53" t="str">
        <f aca="false">IF(Minute!C18="","",Minute!C18)</f>
        <v/>
      </c>
      <c r="D32" s="52" t="str">
        <f aca="false">IF(Minute!C18="","",Minute!D18)</f>
        <v/>
      </c>
      <c r="E32" s="54" t="str">
        <f aca="false">IF(Minute!C18="","",Minute!E18)</f>
        <v/>
      </c>
      <c r="F32" s="55" t="str">
        <f aca="false">IF(Minute!C18="","",Minute!M18)</f>
        <v/>
      </c>
      <c r="G32" s="56" t="str">
        <f aca="false">IF(Minute!C18="","",Minute!N18)</f>
        <v/>
      </c>
    </row>
    <row r="33" customFormat="false" ht="13.5" hidden="false" customHeight="true" outlineLevel="0" collapsed="false">
      <c r="B33" s="52" t="str">
        <f aca="false">IF(Minute!C19="","",Minute!B19)</f>
        <v/>
      </c>
      <c r="C33" s="53" t="str">
        <f aca="false">IF(Minute!C19="","",Minute!C19)</f>
        <v/>
      </c>
      <c r="D33" s="52" t="str">
        <f aca="false">IF(Minute!C19="","",Minute!D19)</f>
        <v/>
      </c>
      <c r="E33" s="54" t="str">
        <f aca="false">IF(Minute!C19="","",Minute!E19)</f>
        <v/>
      </c>
      <c r="F33" s="55" t="str">
        <f aca="false">IF(Minute!C19="","",Minute!M19)</f>
        <v/>
      </c>
      <c r="G33" s="56" t="str">
        <f aca="false">IF(Minute!C19="","",Minute!N19)</f>
        <v/>
      </c>
    </row>
    <row r="34" customFormat="false" ht="13.5" hidden="false" customHeight="true" outlineLevel="0" collapsed="false">
      <c r="B34" s="52" t="str">
        <f aca="false">IF(Minute!C20="","",Minute!B20)</f>
        <v/>
      </c>
      <c r="C34" s="53" t="str">
        <f aca="false">IF(Minute!C20="","",Minute!C20)</f>
        <v/>
      </c>
      <c r="D34" s="52" t="str">
        <f aca="false">IF(Minute!C20="","",Minute!D20)</f>
        <v/>
      </c>
      <c r="E34" s="54" t="str">
        <f aca="false">IF(Minute!C20="","",Minute!E20)</f>
        <v/>
      </c>
      <c r="F34" s="55" t="str">
        <f aca="false">IF(Minute!C20="","",Minute!M20)</f>
        <v/>
      </c>
      <c r="G34" s="56" t="str">
        <f aca="false">IF(Minute!C20="","",Minute!N20)</f>
        <v/>
      </c>
    </row>
    <row r="35" customFormat="false" ht="13.5" hidden="false" customHeight="true" outlineLevel="0" collapsed="false">
      <c r="B35" s="52" t="str">
        <f aca="false">IF(Minute!C21="","",Minute!B21)</f>
        <v/>
      </c>
      <c r="C35" s="53" t="str">
        <f aca="false">IF(Minute!C21="","",Minute!C21)</f>
        <v/>
      </c>
      <c r="D35" s="52" t="str">
        <f aca="false">IF(Minute!C21="","",Minute!D21)</f>
        <v/>
      </c>
      <c r="E35" s="54" t="str">
        <f aca="false">IF(Minute!C21="","",Minute!E21)</f>
        <v/>
      </c>
      <c r="F35" s="55" t="str">
        <f aca="false">IF(Minute!C21="","",Minute!M21)</f>
        <v/>
      </c>
      <c r="G35" s="56" t="str">
        <f aca="false">IF(Minute!C21="","",Minute!N21)</f>
        <v/>
      </c>
    </row>
    <row r="36" customFormat="false" ht="13.5" hidden="false" customHeight="true" outlineLevel="0" collapsed="false">
      <c r="B36" s="52" t="str">
        <f aca="false">IF(Minute!C22="","",Minute!B22)</f>
        <v/>
      </c>
      <c r="C36" s="53" t="str">
        <f aca="false">IF(Minute!C22="","",Minute!C22)</f>
        <v/>
      </c>
      <c r="D36" s="52" t="str">
        <f aca="false">IF(Minute!C22="","",Minute!D22)</f>
        <v/>
      </c>
      <c r="E36" s="54" t="str">
        <f aca="false">IF(Minute!C22="","",Minute!E22)</f>
        <v/>
      </c>
      <c r="F36" s="55" t="str">
        <f aca="false">IF(Minute!C22="","",Minute!M22)</f>
        <v/>
      </c>
      <c r="G36" s="56" t="str">
        <f aca="false">IF(Minute!C22="","",Minute!N22)</f>
        <v/>
      </c>
    </row>
    <row r="37" customFormat="false" ht="13.5" hidden="false" customHeight="true" outlineLevel="0" collapsed="false">
      <c r="B37" s="52" t="str">
        <f aca="false">IF(Minute!C23="","",Minute!B23)</f>
        <v/>
      </c>
      <c r="C37" s="53" t="str">
        <f aca="false">IF(Minute!C23="","",Minute!C23)</f>
        <v/>
      </c>
      <c r="D37" s="52" t="str">
        <f aca="false">IF(Minute!C23="","",Minute!D23)</f>
        <v/>
      </c>
      <c r="E37" s="54" t="str">
        <f aca="false">IF(Minute!C23="","",Minute!E23)</f>
        <v/>
      </c>
      <c r="F37" s="55" t="str">
        <f aca="false">IF(Minute!C23="","",Minute!M23)</f>
        <v/>
      </c>
      <c r="G37" s="56" t="str">
        <f aca="false">IF(Minute!C23="","",Minute!N23)</f>
        <v/>
      </c>
    </row>
    <row r="38" customFormat="false" ht="13.5" hidden="false" customHeight="true" outlineLevel="0" collapsed="false">
      <c r="B38" s="52" t="str">
        <f aca="false">IF(Minute!C24="","",Minute!B24)</f>
        <v/>
      </c>
      <c r="C38" s="53" t="str">
        <f aca="false">IF(Minute!C24="","",Minute!C24)</f>
        <v/>
      </c>
      <c r="D38" s="52" t="str">
        <f aca="false">IF(Minute!C24="","",Minute!D24)</f>
        <v/>
      </c>
      <c r="E38" s="54" t="str">
        <f aca="false">IF(Minute!C24="","",Minute!E24)</f>
        <v/>
      </c>
      <c r="F38" s="55" t="str">
        <f aca="false">IF(Minute!C24="","",Minute!M24)</f>
        <v/>
      </c>
      <c r="G38" s="56" t="str">
        <f aca="false">IF(Minute!C24="","",Minute!N24)</f>
        <v/>
      </c>
    </row>
    <row r="39" customFormat="false" ht="13.5" hidden="false" customHeight="true" outlineLevel="0" collapsed="false">
      <c r="B39" s="52" t="str">
        <f aca="false">IF(Minute!C25="","",Minute!B25)</f>
        <v/>
      </c>
      <c r="C39" s="53" t="str">
        <f aca="false">IF(Minute!C25="","",Minute!C25)</f>
        <v/>
      </c>
      <c r="D39" s="52" t="str">
        <f aca="false">IF(Minute!C25="","",Minute!D25)</f>
        <v/>
      </c>
      <c r="E39" s="54" t="str">
        <f aca="false">IF(Minute!C25="","",Minute!E25)</f>
        <v/>
      </c>
      <c r="F39" s="55" t="str">
        <f aca="false">IF(Minute!C25="","",Minute!M25)</f>
        <v/>
      </c>
      <c r="G39" s="56" t="str">
        <f aca="false">IF(Minute!C25="","",Minute!N25)</f>
        <v/>
      </c>
    </row>
    <row r="40" customFormat="false" ht="13.5" hidden="false" customHeight="true" outlineLevel="0" collapsed="false">
      <c r="B40" s="52" t="str">
        <f aca="false">IF(Minute!C26="","",Minute!B26)</f>
        <v/>
      </c>
      <c r="C40" s="53" t="str">
        <f aca="false">IF(Minute!C26="","",Minute!C26)</f>
        <v/>
      </c>
      <c r="D40" s="52" t="str">
        <f aca="false">IF(Minute!C26="","",Minute!D26)</f>
        <v/>
      </c>
      <c r="E40" s="54" t="str">
        <f aca="false">IF(Minute!C26="","",Minute!E26)</f>
        <v/>
      </c>
      <c r="F40" s="55" t="str">
        <f aca="false">IF(Minute!C26="","",Minute!M26)</f>
        <v/>
      </c>
      <c r="G40" s="56" t="str">
        <f aca="false">IF(Minute!C26="","",Minute!N26)</f>
        <v/>
      </c>
    </row>
    <row r="41" customFormat="false" ht="13.5" hidden="false" customHeight="true" outlineLevel="0" collapsed="false">
      <c r="B41" s="52" t="str">
        <f aca="false">IF(Minute!C27="","",Minute!B27)</f>
        <v/>
      </c>
      <c r="C41" s="53" t="str">
        <f aca="false">IF(Minute!C27="","",Minute!C27)</f>
        <v/>
      </c>
      <c r="D41" s="52" t="str">
        <f aca="false">IF(Minute!C27="","",Minute!D27)</f>
        <v/>
      </c>
      <c r="E41" s="54" t="str">
        <f aca="false">IF(Minute!C27="","",Minute!E27)</f>
        <v/>
      </c>
      <c r="F41" s="55" t="str">
        <f aca="false">IF(Minute!C27="","",Minute!M27)</f>
        <v/>
      </c>
      <c r="G41" s="56" t="str">
        <f aca="false">IF(Minute!C27="","",Minute!N27)</f>
        <v/>
      </c>
    </row>
    <row r="42" customFormat="false" ht="13.5" hidden="false" customHeight="true" outlineLevel="0" collapsed="false">
      <c r="B42" s="52" t="str">
        <f aca="false">IF(Minute!C28="","",Minute!B28)</f>
        <v/>
      </c>
      <c r="C42" s="53" t="str">
        <f aca="false">IF(Minute!C28="","",Minute!C28)</f>
        <v/>
      </c>
      <c r="D42" s="52" t="str">
        <f aca="false">IF(Minute!C28="","",Minute!D28)</f>
        <v/>
      </c>
      <c r="E42" s="54" t="str">
        <f aca="false">IF(Minute!C28="","",Minute!E28)</f>
        <v/>
      </c>
      <c r="F42" s="55" t="str">
        <f aca="false">IF(Minute!C28="","",Minute!M28)</f>
        <v/>
      </c>
      <c r="G42" s="56" t="str">
        <f aca="false">IF(Minute!C28="","",Minute!N28)</f>
        <v/>
      </c>
    </row>
    <row r="43" customFormat="false" ht="13.5" hidden="false" customHeight="true" outlineLevel="0" collapsed="false">
      <c r="B43" s="52" t="str">
        <f aca="false">IF(Minute!C29="","",Minute!B29)</f>
        <v/>
      </c>
      <c r="C43" s="53" t="str">
        <f aca="false">IF(Minute!C29="","",Minute!C29)</f>
        <v/>
      </c>
      <c r="D43" s="52" t="str">
        <f aca="false">IF(Minute!C29="","",Minute!D29)</f>
        <v/>
      </c>
      <c r="E43" s="54" t="str">
        <f aca="false">IF(Minute!C29="","",Minute!E29)</f>
        <v/>
      </c>
      <c r="F43" s="55" t="str">
        <f aca="false">IF(Minute!C29="","",Minute!M29)</f>
        <v/>
      </c>
      <c r="G43" s="56" t="str">
        <f aca="false">IF(Minute!C29="","",Minute!N29)</f>
        <v/>
      </c>
    </row>
    <row r="44" customFormat="false" ht="13.5" hidden="false" customHeight="true" outlineLevel="0" collapsed="false">
      <c r="B44" s="52" t="str">
        <f aca="false">IF(Minute!C30="","",Minute!B30)</f>
        <v/>
      </c>
      <c r="C44" s="53" t="str">
        <f aca="false">IF(Minute!C30="","",Minute!C30)</f>
        <v/>
      </c>
      <c r="D44" s="52" t="str">
        <f aca="false">IF(Minute!C30="","",Minute!D30)</f>
        <v/>
      </c>
      <c r="E44" s="54" t="str">
        <f aca="false">IF(Minute!C30="","",Minute!E30)</f>
        <v/>
      </c>
      <c r="F44" s="55" t="str">
        <f aca="false">IF(Minute!C30="","",Minute!M30)</f>
        <v/>
      </c>
      <c r="G44" s="56" t="str">
        <f aca="false">IF(Minute!C30="","",Minute!N30)</f>
        <v/>
      </c>
    </row>
    <row r="46" customFormat="false" ht="15" hidden="false" customHeight="false" outlineLevel="0" collapsed="false">
      <c r="F46" s="57" t="s">
        <v>103</v>
      </c>
      <c r="G46" s="58" t="n">
        <f aca="false">ROUND(SUM(G20:G44),2)</f>
        <v>4940</v>
      </c>
    </row>
    <row r="47" customFormat="false" ht="15" hidden="false" customHeight="false" outlineLevel="0" collapsed="false">
      <c r="F47" s="57" t="str">
        <f aca="false">"TVA "&amp;TEXT(Paramètres!C34,"0%")</f>
        <v>TVA 20%</v>
      </c>
      <c r="G47" s="59" t="n">
        <f aca="false">ROUND(G46*Paramètres!C34,2)</f>
        <v>988</v>
      </c>
    </row>
    <row r="48" customFormat="false" ht="24" hidden="false" customHeight="true" outlineLevel="0" collapsed="false">
      <c r="E48" s="5"/>
      <c r="F48" s="60" t="s">
        <v>134</v>
      </c>
      <c r="G48" s="61" t="n">
        <f aca="false">ROUND(G46+G47,2)</f>
        <v>5928</v>
      </c>
    </row>
    <row r="50" customFormat="false" ht="15" hidden="false" customHeight="false" outlineLevel="0" collapsed="false">
      <c r="B50" s="37" t="s">
        <v>135</v>
      </c>
      <c r="C50" s="37"/>
      <c r="D50" s="37"/>
      <c r="E50" s="62" t="s">
        <v>136</v>
      </c>
      <c r="F50" s="62"/>
      <c r="G50" s="62"/>
    </row>
    <row r="51" customFormat="false" ht="15" hidden="false" customHeight="false" outlineLevel="0" collapsed="false">
      <c r="E51" s="63"/>
      <c r="F51" s="63"/>
      <c r="G51" s="63"/>
    </row>
    <row r="52" customFormat="false" ht="15" hidden="false" customHeight="false" outlineLevel="0" collapsed="false">
      <c r="E52" s="63"/>
      <c r="F52" s="63"/>
      <c r="G52" s="63"/>
    </row>
    <row r="53" customFormat="false" ht="15" hidden="false" customHeight="false" outlineLevel="0" collapsed="false">
      <c r="E53" s="63"/>
      <c r="F53" s="63"/>
      <c r="G53" s="63"/>
    </row>
    <row r="54" customFormat="false" ht="15" hidden="false" customHeight="false" outlineLevel="0" collapsed="false">
      <c r="E54" s="63"/>
      <c r="F54" s="63"/>
      <c r="G54" s="63"/>
    </row>
    <row r="56" customFormat="false" ht="15" hidden="false" customHeight="false" outlineLevel="0" collapsed="false">
      <c r="B56" s="64" t="s">
        <v>137</v>
      </c>
      <c r="C56" s="65"/>
      <c r="D56" s="65"/>
      <c r="E56" s="65"/>
      <c r="F56" s="65"/>
      <c r="G56" s="65"/>
    </row>
    <row r="57" customFormat="false" ht="21.75" hidden="false" customHeight="true" outlineLevel="0" collapsed="false">
      <c r="B57" s="66" t="str">
        <f aca="false">"Assurance de responsabilité décennale : "&amp;Paramètres!C15&amp;" — contrat n° "&amp;Paramètres!C16&amp;" — couverture : "&amp;Paramètres!C17</f>
        <v>Assurance de responsabilité décennale : NOM DE L'ASSUREUR — contrat n° 000000000 — couverture : France métropolitaine</v>
      </c>
      <c r="C57" s="66"/>
      <c r="D57" s="66"/>
      <c r="E57" s="66"/>
      <c r="F57" s="66"/>
      <c r="G57" s="66"/>
    </row>
    <row r="58" customFormat="false" ht="21.75" hidden="false" customHeight="true" outlineLevel="0" collapsed="false">
      <c r="B58" s="66" t="s">
        <v>138</v>
      </c>
      <c r="C58" s="66"/>
      <c r="D58" s="66"/>
      <c r="E58" s="66"/>
      <c r="F58" s="66"/>
      <c r="G58" s="66"/>
    </row>
    <row r="59" customFormat="false" ht="21.75" hidden="false" customHeight="true" outlineLevel="0" collapsed="false">
      <c r="B59" s="66" t="str">
        <f aca="false">"Conditions de règlement : acompte de "&amp;Paramètres!C29&amp;", solde "&amp;Paramètres!C30&amp;". Pénalités de retard : "&amp;Paramètres!C31&amp;". Indemnité forfaitaire de recouvrement : "&amp;Paramètres!C32&amp;"."</f>
        <v>Conditions de règlement : acompte de 30 % à la signature, solde 30 jours à compter de la date de facture. Pénalités de retard : 3 fois le taux d'intérêt légal en vigueur. Indemnité forfaitaire de recouvrement : 40 €.</v>
      </c>
      <c r="C59" s="66"/>
      <c r="D59" s="66"/>
      <c r="E59" s="66"/>
      <c r="F59" s="66"/>
      <c r="G59" s="66"/>
    </row>
    <row r="60" customFormat="false" ht="21.75" hidden="false" customHeight="true" outlineLevel="0" collapsed="false">
      <c r="B60" s="66" t="str">
        <f aca="false">"Prix : "&amp;Paramètres!C33&amp;". Devis gratuit, valable "&amp;Paramètres!C28&amp;"."</f>
        <v>Prix : Prix fermes pour la durée de validité. Devis gratuit, valable 3 mois à compter de la date d'émission.</v>
      </c>
      <c r="C60" s="66"/>
      <c r="D60" s="66"/>
      <c r="E60" s="66"/>
      <c r="F60" s="66"/>
      <c r="G60" s="66"/>
    </row>
    <row r="61" customFormat="false" ht="21.75" hidden="false" customHeight="true" outlineLevel="0" collapsed="false">
      <c r="B61" s="66" t="s">
        <v>139</v>
      </c>
      <c r="C61" s="66"/>
      <c r="D61" s="66"/>
      <c r="E61" s="66"/>
      <c r="F61" s="66"/>
      <c r="G61" s="66"/>
    </row>
    <row r="62" customFormat="false" ht="21.75" hidden="false" customHeight="true" outlineLevel="0" collapsed="false">
      <c r="B62" s="67" t="s">
        <v>140</v>
      </c>
      <c r="C62" s="67"/>
      <c r="D62" s="67"/>
      <c r="E62" s="67"/>
      <c r="F62" s="67"/>
      <c r="G62" s="67"/>
    </row>
    <row r="63" customFormat="false" ht="15" hidden="false" customHeight="false" outlineLevel="0" collapsed="false">
      <c r="B63" s="68"/>
      <c r="C63" s="68"/>
      <c r="D63" s="68"/>
      <c r="E63" s="68"/>
      <c r="F63" s="68"/>
      <c r="G63" s="68"/>
    </row>
    <row r="64" customFormat="false" ht="15" hidden="false" customHeight="false" outlineLevel="0" collapsed="false">
      <c r="B64" s="69" t="str">
        <f aca="false">Paramètres!C6&amp;"  ·  "&amp;Paramètres!C8&amp;"  ·  "&amp;Paramètres!C12&amp;"  ·  SIRET "&amp;Paramètres!C9</f>
        <v>MA SOCIÉTÉ BTP  ·  12 rue des Artisans, 59000 Lille  ·  03 00 00 00 00 · contact@masociete.fr  ·  SIRET 123 456 789 00012</v>
      </c>
      <c r="C64" s="69"/>
      <c r="D64" s="69"/>
      <c r="E64" s="69"/>
      <c r="F64" s="69"/>
      <c r="G64" s="69"/>
    </row>
  </sheetData>
  <mergeCells count="21">
    <mergeCell ref="B2:C6"/>
    <mergeCell ref="E2:G3"/>
    <mergeCell ref="F6:G6"/>
    <mergeCell ref="B8:D8"/>
    <mergeCell ref="B9:D9"/>
    <mergeCell ref="B10:D10"/>
    <mergeCell ref="B14:D14"/>
    <mergeCell ref="E14:G14"/>
    <mergeCell ref="B15:D15"/>
    <mergeCell ref="E15:G15"/>
    <mergeCell ref="B16:D16"/>
    <mergeCell ref="E16:G16"/>
    <mergeCell ref="B50:D50"/>
    <mergeCell ref="E50:G50"/>
    <mergeCell ref="B57:G57"/>
    <mergeCell ref="B58:G58"/>
    <mergeCell ref="B59:G59"/>
    <mergeCell ref="B60:G60"/>
    <mergeCell ref="B61:G61"/>
    <mergeCell ref="B62:G62"/>
    <mergeCell ref="B64:G64"/>
  </mergeCells>
  <conditionalFormatting sqref="B20:G44">
    <cfRule type="expression" priority="2" aboveAverage="0" equalAverage="0" bottom="0" percent="0" rank="0" text="" dxfId="0">
      <formula>$C20&lt;&gt;""</formula>
    </cfRule>
  </conditionalFormatting>
  <printOptions headings="false" gridLines="false" gridLinesSet="true" horizontalCentered="true" verticalCentered="false"/>
  <pageMargins left="0.45" right="0.45" top="0.5" bottom="0.5"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D3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6"/>
    <col collapsed="false" customWidth="true" hidden="false" outlineLevel="0" max="3" min="3" style="0" width="18"/>
    <col collapsed="false" customWidth="true" hidden="false" outlineLevel="0" max="4" min="4" style="0" width="56"/>
  </cols>
  <sheetData>
    <row r="2" customFormat="false" ht="19.7" hidden="false" customHeight="false" outlineLevel="0" collapsed="false">
      <c r="B2" s="12" t="s">
        <v>141</v>
      </c>
    </row>
    <row r="3" customFormat="false" ht="15" hidden="false" customHeight="false" outlineLevel="0" collapsed="false">
      <c r="B3" s="2" t="s">
        <v>142</v>
      </c>
    </row>
    <row r="5" customFormat="false" ht="19.5" hidden="false" customHeight="true" outlineLevel="0" collapsed="false">
      <c r="B5" s="4" t="s">
        <v>143</v>
      </c>
      <c r="C5" s="5"/>
      <c r="D5" s="5"/>
    </row>
    <row r="6" customFormat="false" ht="15" hidden="false" customHeight="false" outlineLevel="0" collapsed="false">
      <c r="B6" s="70" t="s">
        <v>144</v>
      </c>
      <c r="C6" s="14" t="n">
        <v>42000</v>
      </c>
      <c r="D6" s="10" t="s">
        <v>145</v>
      </c>
    </row>
    <row r="7" customFormat="false" ht="15" hidden="false" customHeight="false" outlineLevel="0" collapsed="false">
      <c r="B7" s="70" t="s">
        <v>146</v>
      </c>
      <c r="C7" s="14" t="n">
        <v>3184</v>
      </c>
      <c r="D7" s="10" t="s">
        <v>147</v>
      </c>
    </row>
    <row r="8" customFormat="false" ht="15" hidden="false" customHeight="false" outlineLevel="0" collapsed="false">
      <c r="B8" s="70" t="s">
        <v>148</v>
      </c>
      <c r="C8" s="14" t="n">
        <v>1607</v>
      </c>
      <c r="D8" s="10" t="s">
        <v>149</v>
      </c>
    </row>
    <row r="9" customFormat="false" ht="15" hidden="false" customHeight="false" outlineLevel="0" collapsed="false">
      <c r="B9" s="70" t="s">
        <v>150</v>
      </c>
      <c r="C9" s="14" t="n">
        <v>195</v>
      </c>
      <c r="D9" s="10" t="s">
        <v>151</v>
      </c>
    </row>
    <row r="10" customFormat="false" ht="15" hidden="false" customHeight="false" outlineLevel="0" collapsed="false">
      <c r="B10" s="70" t="s">
        <v>152</v>
      </c>
      <c r="C10" s="13" t="n">
        <f aca="false">C8-C9</f>
        <v>1412</v>
      </c>
    </row>
    <row r="11" customFormat="false" ht="15" hidden="false" customHeight="false" outlineLevel="0" collapsed="false">
      <c r="B11" s="9" t="s">
        <v>153</v>
      </c>
      <c r="C11" s="71" t="n">
        <f aca="false">IF(C10&lt;=0,"—",ROUND((C6+C7)/C10,2))</f>
        <v>32</v>
      </c>
    </row>
    <row r="12" customFormat="false" ht="15" hidden="false" customHeight="false" outlineLevel="0" collapsed="false">
      <c r="B12" s="72" t="s">
        <v>154</v>
      </c>
    </row>
    <row r="14" customFormat="false" ht="19.5" hidden="false" customHeight="true" outlineLevel="0" collapsed="false">
      <c r="B14" s="4" t="s">
        <v>155</v>
      </c>
      <c r="C14" s="5"/>
      <c r="D14" s="5"/>
    </row>
    <row r="15" customFormat="false" ht="15" hidden="false" customHeight="false" outlineLevel="0" collapsed="false">
      <c r="B15" s="70" t="s">
        <v>156</v>
      </c>
      <c r="C15" s="73" t="n">
        <v>180000</v>
      </c>
      <c r="D15" s="10" t="s">
        <v>157</v>
      </c>
    </row>
    <row r="16" customFormat="false" ht="15" hidden="false" customHeight="false" outlineLevel="0" collapsed="false">
      <c r="B16" s="70" t="s">
        <v>158</v>
      </c>
      <c r="C16" s="73" t="n">
        <v>720000</v>
      </c>
      <c r="D16" s="10" t="s">
        <v>159</v>
      </c>
    </row>
    <row r="18" customFormat="false" ht="15" hidden="false" customHeight="false" outlineLevel="0" collapsed="false">
      <c r="B18" s="70" t="s">
        <v>160</v>
      </c>
      <c r="C18" s="74" t="n">
        <f aca="false">IF(C16&lt;=0,"—",ROUND(C15/C16,4))</f>
        <v>0.25</v>
      </c>
    </row>
    <row r="19" customFormat="false" ht="15" hidden="false" customHeight="false" outlineLevel="0" collapsed="false">
      <c r="B19" s="9" t="s">
        <v>161</v>
      </c>
      <c r="C19" s="75" t="n">
        <f aca="false">IF(C16&lt;=0,"—",ROUND(1+C15/C16,3))</f>
        <v>1.25</v>
      </c>
    </row>
    <row r="20" customFormat="false" ht="15" hidden="false" customHeight="false" outlineLevel="0" collapsed="false">
      <c r="B20" s="76" t="s">
        <v>162</v>
      </c>
    </row>
    <row r="23" customFormat="false" ht="19.5" hidden="false" customHeight="true" outlineLevel="0" collapsed="false">
      <c r="B23" s="4" t="s">
        <v>163</v>
      </c>
      <c r="C23" s="5"/>
      <c r="D23" s="5"/>
    </row>
    <row r="24" customFormat="false" ht="15" hidden="false" customHeight="false" outlineLevel="0" collapsed="false">
      <c r="B24" s="70" t="s">
        <v>164</v>
      </c>
      <c r="C24" s="77" t="n">
        <v>0.2</v>
      </c>
      <c r="D24" s="10" t="s">
        <v>165</v>
      </c>
    </row>
    <row r="25" customFormat="false" ht="15" hidden="false" customHeight="false" outlineLevel="0" collapsed="false">
      <c r="B25" s="70" t="s">
        <v>166</v>
      </c>
      <c r="C25" s="13" t="n">
        <f aca="false">IF(C24&gt;=1,"—",ROUND(1/(1-C24),4))</f>
        <v>1.25</v>
      </c>
    </row>
    <row r="26" customFormat="false" ht="15" hidden="false" customHeight="false" outlineLevel="0" collapsed="false">
      <c r="B26" s="9" t="s">
        <v>167</v>
      </c>
      <c r="C26" s="75" t="n">
        <f aca="false">IF(OR(C24&gt;=1,C16&lt;=0),"—",ROUND(C19*C25,4))</f>
        <v>1.5625</v>
      </c>
    </row>
    <row r="27" customFormat="false" ht="15" hidden="false" customHeight="false" outlineLevel="0" collapsed="false">
      <c r="B27" s="72" t="s">
        <v>168</v>
      </c>
    </row>
    <row r="28" customFormat="false" ht="15" hidden="false" customHeight="false" outlineLevel="0" collapsed="false">
      <c r="B28" s="37" t="s">
        <v>169</v>
      </c>
      <c r="C28" s="37"/>
      <c r="D28" s="37"/>
    </row>
    <row r="30" customFormat="false" ht="15" hidden="false" customHeight="false" outlineLevel="0" collapsed="false">
      <c r="B30" s="10" t="s">
        <v>170</v>
      </c>
    </row>
  </sheetData>
  <mergeCells count="1">
    <mergeCell ref="B28:D2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E2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5"/>
    <col collapsed="false" customWidth="true" hidden="false" outlineLevel="0" max="3" min="3" style="0" width="48"/>
    <col collapsed="false" customWidth="true" hidden="false" outlineLevel="0" max="4" min="4" style="0" width="42"/>
    <col collapsed="false" customWidth="true" hidden="false" outlineLevel="0" max="5" min="5" style="0" width="28"/>
  </cols>
  <sheetData>
    <row r="2" customFormat="false" ht="19.7" hidden="false" customHeight="false" outlineLevel="0" collapsed="false">
      <c r="B2" s="12" t="s">
        <v>171</v>
      </c>
    </row>
    <row r="3" customFormat="false" ht="15" hidden="false" customHeight="false" outlineLevel="0" collapsed="false">
      <c r="B3" s="2" t="s">
        <v>172</v>
      </c>
    </row>
    <row r="5" customFormat="false" ht="15" hidden="false" customHeight="false" outlineLevel="0" collapsed="false">
      <c r="B5" s="78" t="s">
        <v>173</v>
      </c>
      <c r="C5" s="78" t="s">
        <v>174</v>
      </c>
      <c r="D5" s="78" t="s">
        <v>175</v>
      </c>
      <c r="E5" s="78" t="s">
        <v>176</v>
      </c>
    </row>
    <row r="6" customFormat="false" ht="27.75" hidden="false" customHeight="true" outlineLevel="0" collapsed="false">
      <c r="B6" s="79" t="s">
        <v>177</v>
      </c>
      <c r="C6" s="80" t="s">
        <v>178</v>
      </c>
      <c r="D6" s="81" t="s">
        <v>179</v>
      </c>
      <c r="E6" s="82" t="s">
        <v>180</v>
      </c>
    </row>
    <row r="7" customFormat="false" ht="27.75" hidden="false" customHeight="true" outlineLevel="0" collapsed="false">
      <c r="B7" s="79" t="s">
        <v>177</v>
      </c>
      <c r="C7" s="80" t="s">
        <v>181</v>
      </c>
      <c r="D7" s="81" t="s">
        <v>182</v>
      </c>
      <c r="E7" s="82" t="s">
        <v>183</v>
      </c>
    </row>
    <row r="8" customFormat="false" ht="27.75" hidden="false" customHeight="true" outlineLevel="0" collapsed="false">
      <c r="B8" s="79" t="s">
        <v>177</v>
      </c>
      <c r="C8" s="80" t="s">
        <v>184</v>
      </c>
      <c r="D8" s="81" t="s">
        <v>185</v>
      </c>
      <c r="E8" s="82" t="s">
        <v>186</v>
      </c>
    </row>
    <row r="9" customFormat="false" ht="27.75" hidden="false" customHeight="true" outlineLevel="0" collapsed="false">
      <c r="B9" s="79" t="s">
        <v>177</v>
      </c>
      <c r="C9" s="80" t="s">
        <v>187</v>
      </c>
      <c r="D9" s="81" t="s">
        <v>188</v>
      </c>
      <c r="E9" s="82" t="s">
        <v>189</v>
      </c>
    </row>
    <row r="10" customFormat="false" ht="27.75" hidden="false" customHeight="true" outlineLevel="0" collapsed="false">
      <c r="B10" s="79" t="s">
        <v>177</v>
      </c>
      <c r="C10" s="80" t="s">
        <v>190</v>
      </c>
      <c r="D10" s="81" t="s">
        <v>191</v>
      </c>
      <c r="E10" s="82" t="s">
        <v>192</v>
      </c>
    </row>
    <row r="11" customFormat="false" ht="27.75" hidden="false" customHeight="true" outlineLevel="0" collapsed="false">
      <c r="B11" s="79" t="s">
        <v>177</v>
      </c>
      <c r="C11" s="80" t="s">
        <v>193</v>
      </c>
      <c r="D11" s="81" t="s">
        <v>194</v>
      </c>
      <c r="E11" s="82" t="s">
        <v>195</v>
      </c>
    </row>
    <row r="12" customFormat="false" ht="27.75" hidden="false" customHeight="true" outlineLevel="0" collapsed="false">
      <c r="B12" s="79" t="s">
        <v>177</v>
      </c>
      <c r="C12" s="80" t="s">
        <v>196</v>
      </c>
      <c r="D12" s="81" t="s">
        <v>197</v>
      </c>
      <c r="E12" s="82" t="s">
        <v>198</v>
      </c>
    </row>
    <row r="13" customFormat="false" ht="27.75" hidden="false" customHeight="true" outlineLevel="0" collapsed="false">
      <c r="B13" s="79" t="s">
        <v>177</v>
      </c>
      <c r="C13" s="80" t="s">
        <v>199</v>
      </c>
      <c r="D13" s="81" t="s">
        <v>200</v>
      </c>
      <c r="E13" s="82" t="s">
        <v>201</v>
      </c>
    </row>
    <row r="14" customFormat="false" ht="27.75" hidden="false" customHeight="true" outlineLevel="0" collapsed="false">
      <c r="B14" s="79" t="s">
        <v>177</v>
      </c>
      <c r="C14" s="80" t="s">
        <v>202</v>
      </c>
      <c r="D14" s="81" t="s">
        <v>203</v>
      </c>
      <c r="E14" s="82" t="s">
        <v>204</v>
      </c>
    </row>
    <row r="15" customFormat="false" ht="27.75" hidden="false" customHeight="true" outlineLevel="0" collapsed="false">
      <c r="B15" s="79" t="s">
        <v>177</v>
      </c>
      <c r="C15" s="80" t="s">
        <v>205</v>
      </c>
      <c r="D15" s="81" t="s">
        <v>206</v>
      </c>
      <c r="E15" s="82" t="s">
        <v>201</v>
      </c>
    </row>
    <row r="16" customFormat="false" ht="27.75" hidden="false" customHeight="true" outlineLevel="0" collapsed="false">
      <c r="B16" s="79" t="s">
        <v>177</v>
      </c>
      <c r="C16" s="80" t="s">
        <v>207</v>
      </c>
      <c r="D16" s="81" t="s">
        <v>208</v>
      </c>
      <c r="E16" s="82" t="s">
        <v>201</v>
      </c>
    </row>
    <row r="17" customFormat="false" ht="27.75" hidden="false" customHeight="true" outlineLevel="0" collapsed="false">
      <c r="B17" s="79" t="s">
        <v>177</v>
      </c>
      <c r="C17" s="80" t="s">
        <v>209</v>
      </c>
      <c r="D17" s="81" t="s">
        <v>210</v>
      </c>
      <c r="E17" s="82" t="s">
        <v>201</v>
      </c>
    </row>
    <row r="18" customFormat="false" ht="27.75" hidden="false" customHeight="true" outlineLevel="0" collapsed="false">
      <c r="B18" s="79" t="s">
        <v>177</v>
      </c>
      <c r="C18" s="80" t="s">
        <v>211</v>
      </c>
      <c r="D18" s="81" t="s">
        <v>212</v>
      </c>
      <c r="E18" s="82" t="s">
        <v>201</v>
      </c>
    </row>
    <row r="19" customFormat="false" ht="27.75" hidden="false" customHeight="true" outlineLevel="0" collapsed="false">
      <c r="B19" s="79" t="s">
        <v>177</v>
      </c>
      <c r="C19" s="80" t="s">
        <v>213</v>
      </c>
      <c r="D19" s="81" t="s">
        <v>214</v>
      </c>
      <c r="E19" s="82" t="s">
        <v>215</v>
      </c>
    </row>
    <row r="20" customFormat="false" ht="27.75" hidden="false" customHeight="true" outlineLevel="0" collapsed="false">
      <c r="B20" s="79" t="s">
        <v>177</v>
      </c>
      <c r="C20" s="80" t="s">
        <v>216</v>
      </c>
      <c r="D20" s="81" t="s">
        <v>217</v>
      </c>
      <c r="E20" s="82" t="s">
        <v>215</v>
      </c>
    </row>
    <row r="21" customFormat="false" ht="27.75" hidden="false" customHeight="true" outlineLevel="0" collapsed="false">
      <c r="B21" s="79" t="s">
        <v>177</v>
      </c>
      <c r="C21" s="80" t="s">
        <v>218</v>
      </c>
      <c r="D21" s="81" t="s">
        <v>219</v>
      </c>
      <c r="E21" s="82" t="s">
        <v>220</v>
      </c>
    </row>
    <row r="22" customFormat="false" ht="27.75" hidden="false" customHeight="true" outlineLevel="0" collapsed="false">
      <c r="B22" s="79" t="s">
        <v>177</v>
      </c>
      <c r="C22" s="80" t="s">
        <v>221</v>
      </c>
      <c r="D22" s="81" t="s">
        <v>222</v>
      </c>
      <c r="E22" s="82" t="s">
        <v>215</v>
      </c>
    </row>
    <row r="23" customFormat="false" ht="27.75" hidden="false" customHeight="true" outlineLevel="0" collapsed="false">
      <c r="B23" s="79" t="s">
        <v>177</v>
      </c>
      <c r="C23" s="80" t="s">
        <v>223</v>
      </c>
      <c r="D23" s="81" t="s">
        <v>224</v>
      </c>
      <c r="E23" s="82" t="s">
        <v>225</v>
      </c>
    </row>
    <row r="25" customFormat="false" ht="15" hidden="false" customHeight="false" outlineLevel="0" collapsed="false">
      <c r="C25" s="37" t="s">
        <v>226</v>
      </c>
      <c r="D25" s="37"/>
      <c r="E25" s="37"/>
    </row>
    <row r="27" customFormat="false" ht="15" hidden="false" customHeight="false" outlineLevel="0" collapsed="false">
      <c r="C27" s="83" t="s">
        <v>227</v>
      </c>
      <c r="D27" s="83"/>
      <c r="E27" s="83"/>
    </row>
  </sheetData>
  <mergeCells count="2">
    <mergeCell ref="C25:E25"/>
    <mergeCell ref="C27:E2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2026-08-20T06:55:29Z</dcterms:created>
  <dc:creator>openpyxl</dc:creator>
  <dc:description/>
  <dc:language>en-US</dc:language>
  <cp:lastModifiedBy/>
  <dcterms:modified xsi:type="dcterms:W3CDTF">2026-08-20T06:55:29Z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