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Notice" sheetId="1" state="visible" r:id="rId3"/>
    <sheet name="Parametres" sheetId="2" state="visible" r:id="rId4"/>
    <sheet name="Suivi" sheetId="3" state="visible" r:id="rId5"/>
    <sheet name="Balance âgée" sheetId="4" state="visible" r:id="rId6"/>
  </sheets>
  <definedNames>
    <definedName function="false" hidden="true" localSheetId="2" name="_xlnm._FilterDatabase" vbProcedure="false">Suivi!$A$6:$M$206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<sst xmlns="http://schemas.openxmlformats.org/spreadsheetml/2006/main" count="112" uniqueCount="111">
  <si>
    <t xml:space="preserve">Suivi des échéances et des relances clients</t>
  </si>
  <si>
    <t xml:space="preserve">WhySoft Group — modèle libre d'usage · Version 2ᵉ semestre 2026</t>
  </si>
  <si>
    <t xml:space="preserve">À quoi sert ce fichier</t>
  </si>
  <si>
    <t xml:space="preserve">Il suit vos factures client de l'émission au règlement, calcule automatiquement les jours de retard, les pénalités dues et l'indemnité forfaitaire, et vous indique à chaque instant la prochaine action à mener. La feuille « Balance âgée » en donne la synthèse par ancienneté.</t>
  </si>
  <si>
    <t xml:space="preserve">Comment l'utiliser</t>
  </si>
  <si>
    <t xml:space="preserve">1.  Ouvrez la feuille « Suivi » et saisissez vos factures à partir de la ligne 7. Seules les colonnes en bleu sont à remplir : client, affaire, numéro, dates, montant TTC et date de règlement.</t>
  </si>
  <si>
    <t xml:space="preserve">2.  Les colonnes en noir se calculent seules. N'y écrivez rien : vous perdriez la formule.</t>
  </si>
  <si>
    <t xml:space="preserve">3.  Les quatre premières lignes sont des exemples. Supprimez-les avant votre première utilisation.</t>
  </si>
  <si>
    <t xml:space="preserve">4.  La feuille « Paramètres » contient le taux de pénalité et les seuils du calendrier de relance. C'est le seul endroit à modifier si vous appliquez un taux supérieur au minimum légal.</t>
  </si>
  <si>
    <t xml:space="preserve">Le taux à surveiller</t>
  </si>
  <si>
    <t xml:space="preserve">Le taux de pénalité retenu ici est de 8,25 % : le minimum légal applicable depuis le 1ᵉʳ juillet 2026, soit trois fois le taux d'intérêt légal entre professionnels (2,75 %, arrêté du 26 juin 2026).</t>
  </si>
  <si>
    <t xml:space="preserve">⚠  Ce taux est révisé tous les six mois, fin décembre et fin juin. Pensez à le corriger dans la feuille « Paramètres » au 1ᵉʳ janvier et au 1ᵉʳ juillet, faute de quoi vos calculs seront faux.</t>
  </si>
  <si>
    <t xml:space="preserve">Ce que vous pouvez réclamer, en plus du principal</t>
  </si>
  <si>
    <t xml:space="preserve">•  Les pénalités de retard, dues de plein droit dès le lendemain de l'échéance, sans mise en demeure préalable.</t>
  </si>
  <si>
    <t xml:space="preserve">•  L'indemnité forfaitaire de 40 € pour frais de recouvrement, due par facture — et non par client ni par relance.</t>
  </si>
  <si>
    <t xml:space="preserve">•  Une indemnisation complémentaire si vos frais réels dépassent 40 €, sur justificatifs.</t>
  </si>
  <si>
    <t xml:space="preserve">Le calendrier de relance</t>
  </si>
  <si>
    <t xml:space="preserve">J-7 pré-relance courtoise  ·  J+1 rappel  ·  J+8 relance ferme et appel  ·  J+15 recommandé avec AR  ·  J+30 mise en demeure. Ces seuils sont modifiables dans « Paramètres ».</t>
  </si>
  <si>
    <t xml:space="preserve">Sources</t>
  </si>
  <si>
    <t xml:space="preserve">Article L. 441-10 du Code de commerce · Arrêté du 26 juin 2026 relatif à la fixation du taux de l'intérêt légal, JO du 30 juin 2026 · Article L. 441-16 du Code de commerce.</t>
  </si>
  <si>
    <t xml:space="preserve">Ce que ce fichier fait bien — et ce qu'il ne peut pas faire</t>
  </si>
  <si>
    <t xml:space="preserve">Les calculs sont justes, et ils vous évitent la principale erreur constatée sur le terrain : réclamer un montant faux, ou ne rien réclamer du tout. Mais un tableur reste un tableur, avec cinq limites qui n'ont rien à voir avec sa qualité.</t>
  </si>
  <si>
    <t xml:space="preserve">1.  Il faut le remplir à la main. Chaque facture émise doit être ressaisie ici. C'est une double saisie, donc un écart qui se creuse entre le tableau et la réalité dès qu'une semaine chargée passe.</t>
  </si>
  <si>
    <t xml:space="preserve">2.  Il ne sait pas qui a payé. Tant que la date de règlement n'est pas saisie, une facture encaissée continue d'apparaître en retard — et le client reçoit une relance qu'il n'a pas méritée.</t>
  </si>
  <si>
    <t xml:space="preserve">3.  Il n'envoie rien. Il indique la prochaine action ; il reste à ouvrir sa messagerie, retrouver le bon modèle, l'adapter, l'envoyer et le classer.</t>
  </si>
  <si>
    <t xml:space="preserve">4.  Il ne garde pas trace des échanges. Or c'est le dossier — relances datées, engagements obtenus, preuves de livraison — qui décide de l'issue si le client conteste. Sans lui, les procédures de recouvrement les plus rapides vous sont fermées.</t>
  </si>
  <si>
    <t xml:space="preserve">5.  Le taux est à corriger deux fois par an, à la main. Un oubli, et tous les montants calculés deviennent faux.</t>
  </si>
  <si>
    <t xml:space="preserve">Comment cela se passe quand le suivi est intégré à la gestion</t>
  </si>
  <si>
    <t xml:space="preserve">Dans WHY Efficience® et WHY Manager®, ces informations ne se ressaisissent pas : elles existent déjà, puisque la facture y a été établie. Les échéances découlent des conditions de règlement du client, les encaissements se pointent, les relances s'historisent, et le suivi des encours se fait aussi bien par client que par affaire — ce qui change tout sur un chantier, où un même donneur d'ordre peut être à jour sur trois lots et bloqué sur le quatrième. Le taux de pénalité et les mentions légales se paramètrent une fois, et se reportent ensuite sur chaque document.</t>
  </si>
  <si>
    <t xml:space="preserve">Voir ce que cela donne sur vos propres factures   →   demander une démonstration (30 minutes, sans engagement)</t>
  </si>
  <si>
    <t xml:space="preserve">Ce fichier vous reste acquis dans tous les cas : il est libre d'usage, sans contrepartie et sans inscription. La méthode complète — calendrier de relance et modèles de courrier prêts à l'emploi — est détaillée sur notre blog.</t>
  </si>
  <si>
    <t xml:space="preserve">www.why.eu/relance-client-impayes</t>
  </si>
  <si>
    <t xml:space="preserve">Ce document est fourni à titre informatif et ne constitue pas un conseil juridique. WhySoft Group — éditeur de logiciels de gestion depuis 1992 — 1589 rue du Quesne, 59310 Landas — www.why.eu</t>
  </si>
  <si>
    <t xml:space="preserve">Paramètres de calcul</t>
  </si>
  <si>
    <t xml:space="preserve">Les cellules jaunes sont les seules modifiables.</t>
  </si>
  <si>
    <t xml:space="preserve">Base de calcul</t>
  </si>
  <si>
    <t xml:space="preserve">Date de référence</t>
  </si>
  <si>
    <t xml:space="preserve">Se met à jour à chaque ouverture du fichier.</t>
  </si>
  <si>
    <t xml:space="preserve">Taux de pénalité appliqué (%)</t>
  </si>
  <si>
    <t xml:space="preserve">Minimum légal au 2ᵉ semestre 2026 : 8,25 % (3 × 2,75 %). Vous pouvez retenir plus, jamais moins.</t>
  </si>
  <si>
    <t xml:space="preserve">Indemnité forfaitaire par facture (€)</t>
  </si>
  <si>
    <t xml:space="preserve">Montant fixé par le Code de commerce. Ne pas modifier.</t>
  </si>
  <si>
    <t xml:space="preserve">Seuils du calendrier de relance (en jours)</t>
  </si>
  <si>
    <t xml:space="preserve">Pré-relance, avant l'échéance</t>
  </si>
  <si>
    <t xml:space="preserve">Nombre de jours avant échéance déclenchant la pré-relance.</t>
  </si>
  <si>
    <t xml:space="preserve">Rappel, après l'échéance</t>
  </si>
  <si>
    <t xml:space="preserve">Relance ferme, après l'échéance</t>
  </si>
  <si>
    <t xml:space="preserve">Recommandé avec AR, après l'échéance</t>
  </si>
  <si>
    <t xml:space="preserve">Mise en demeure, après l'échéance</t>
  </si>
  <si>
    <t xml:space="preserve">Dernier acte amiable avant recouvrement.</t>
  </si>
  <si>
    <t xml:space="preserve">Historique du taux minimum légal</t>
  </si>
  <si>
    <t xml:space="preserve">Période</t>
  </si>
  <si>
    <t xml:space="preserve">Taux d'intérêt légal</t>
  </si>
  <si>
    <t xml:space="preserve">Plancher (3 ×)</t>
  </si>
  <si>
    <t xml:space="preserve">2ᵉ semestre 2026</t>
  </si>
  <si>
    <t xml:space="preserve">2,75 %</t>
  </si>
  <si>
    <t xml:space="preserve">8,25 %</t>
  </si>
  <si>
    <t xml:space="preserve">1ᵉʳ semestre 2026</t>
  </si>
  <si>
    <t xml:space="preserve">2,62 %</t>
  </si>
  <si>
    <t xml:space="preserve">7,86 %</t>
  </si>
  <si>
    <t xml:space="preserve">2ᵉ semestre 2025</t>
  </si>
  <si>
    <t xml:space="preserve">2,76 %</t>
  </si>
  <si>
    <t xml:space="preserve">8,28 %</t>
  </si>
  <si>
    <t xml:space="preserve">Source : arrêtés semestriels de fixation du taux de l'intérêt légal, publiés au Journal officiel fin décembre et fin juin.</t>
  </si>
  <si>
    <t xml:space="preserve">Colonnes bleues : à remplir. Colonnes noires : calculées automatiquement, ne rien y saisir.</t>
  </si>
  <si>
    <t xml:space="preserve">Les quatre premières lignes sont des exemples — supprimez-les avant utilisation.</t>
  </si>
  <si>
    <t xml:space="preserve">Totaux :</t>
  </si>
  <si>
    <t xml:space="preserve">Client</t>
  </si>
  <si>
    <t xml:space="preserve">Affaire / chantier</t>
  </si>
  <si>
    <t xml:space="preserve">N° facture</t>
  </si>
  <si>
    <t xml:space="preserve">Date d'émission</t>
  </si>
  <si>
    <t xml:space="preserve">Date d'échéance</t>
  </si>
  <si>
    <t xml:space="preserve">Montant TTC</t>
  </si>
  <si>
    <t xml:space="preserve">Date de règlement</t>
  </si>
  <si>
    <t xml:space="preserve">Jours de retard</t>
  </si>
  <si>
    <t xml:space="preserve">Statut</t>
  </si>
  <si>
    <t xml:space="preserve">Prochaine action</t>
  </si>
  <si>
    <t xml:space="preserve">Pénalités dues</t>
  </si>
  <si>
    <t xml:space="preserve">Indemnité</t>
  </si>
  <si>
    <t xml:space="preserve">Total dû</t>
  </si>
  <si>
    <t xml:space="preserve">Dupont Constructions</t>
  </si>
  <si>
    <t xml:space="preserve">Chantier Villeneuve</t>
  </si>
  <si>
    <t xml:space="preserve">F2026-0412</t>
  </si>
  <si>
    <t xml:space="preserve">Atelier Mécanique Nord</t>
  </si>
  <si>
    <t xml:space="preserve">Commande AM-88</t>
  </si>
  <si>
    <t xml:space="preserve">F2026-0435</t>
  </si>
  <si>
    <t xml:space="preserve">SCI Les Tilleuls</t>
  </si>
  <si>
    <t xml:space="preserve">Réhabilitation lot 3</t>
  </si>
  <si>
    <t xml:space="preserve">F2026-0408</t>
  </si>
  <si>
    <t xml:space="preserve">Métallerie du Hainaut</t>
  </si>
  <si>
    <t xml:space="preserve">Garde-corps tranche 2</t>
  </si>
  <si>
    <t xml:space="preserve">F2026-0461</t>
  </si>
  <si>
    <t xml:space="preserve">Balance âgée</t>
  </si>
  <si>
    <t xml:space="preserve">Synthèse automatique du poste client, par ancienneté de retard.</t>
  </si>
  <si>
    <t xml:space="preserve">Tranche d'ancienneté</t>
  </si>
  <si>
    <t xml:space="preserve">Montant dû</t>
  </si>
  <si>
    <t xml:space="preserve">Factures</t>
  </si>
  <si>
    <t xml:space="preserve">Part</t>
  </si>
  <si>
    <t xml:space="preserve">Non échu</t>
  </si>
  <si>
    <t xml:space="preserve">De 1 à 30 jours</t>
  </si>
  <si>
    <t xml:space="preserve">De 31 à 60 jours</t>
  </si>
  <si>
    <t xml:space="preserve">De 61 à 90 jours</t>
  </si>
  <si>
    <t xml:space="preserve">Plus de 90 jours</t>
  </si>
  <si>
    <t xml:space="preserve">Total du poste client</t>
  </si>
  <si>
    <t xml:space="preserve">Ce que vous pouvez réclamer en plus du principal</t>
  </si>
  <si>
    <t xml:space="preserve">Pénalités de retard cumulées</t>
  </si>
  <si>
    <t xml:space="preserve">Indemnités forfaitaires cumulées</t>
  </si>
  <si>
    <t xml:space="preserve">Total récupérable en sus</t>
  </si>
  <si>
    <t xml:space="preserve">Ces montants sont dus de plein droit dès le lendemain de l'échéance, sans mise en demeure préalable. Les calculer ne vous oblige pas à les réclamer — mais ce qui n'est pas chiffré ne peut pas se négocier.</t>
  </si>
  <si>
    <t xml:space="preserve">Cette synthèse suppose que le tableau soit tenu à jour à la main. Intégrée à la gestion, elle se construit seule à partir des factures déjà émises, et se consulte aussi bien par client que par affaire.</t>
  </si>
  <si>
    <t xml:space="preserve">Demander une démonstration   →</t>
  </si>
</sst>
</file>

<file path=xl/styles.xml><?xml version="1.0" encoding="utf-8"?>
<styleSheet xmlns="http://schemas.openxmlformats.org/spreadsheetml/2006/main">
  <numFmts count="6">
    <numFmt numFmtId="164" formatCode="General"/>
    <numFmt numFmtId="165" formatCode="dd/mm/yyyy"/>
    <numFmt numFmtId="166" formatCode="0.00"/>
    <numFmt numFmtId="167" formatCode="#,##0.00&quot; €&quot;;\-#,##0.00&quot; €&quot;;\-"/>
    <numFmt numFmtId="168" formatCode="0.0%"/>
    <numFmt numFmtId="169" formatCode="General"/>
  </numFmts>
  <fonts count="14">
    <font>
      <sz val="11"/>
      <color theme="1"/>
      <name val="Calibri"/>
      <family val="2"/>
      <charset val="1"/>
    </font>
    <font>
      <sz val="10"/>
      <name val="Arial"/>
      <family val="0"/>
    </font>
    <font>
      <sz val="10"/>
      <name val="Arial"/>
      <family val="0"/>
    </font>
    <font>
      <sz val="10"/>
      <name val="Arial"/>
      <family val="0"/>
    </font>
    <font>
      <b val="true"/>
      <sz val="16"/>
      <color rgb="FF700000"/>
      <name val="Arial"/>
      <family val="0"/>
      <charset val="1"/>
    </font>
    <font>
      <sz val="9"/>
      <color rgb="FF5D574B"/>
      <name val="Arial"/>
      <family val="0"/>
      <charset val="1"/>
    </font>
    <font>
      <b val="true"/>
      <sz val="12"/>
      <color rgb="FF700000"/>
      <name val="Arial"/>
      <family val="0"/>
      <charset val="1"/>
    </font>
    <font>
      <sz val="10"/>
      <color rgb="FF211C14"/>
      <name val="Arial"/>
      <family val="0"/>
      <charset val="1"/>
    </font>
    <font>
      <b val="true"/>
      <sz val="11"/>
      <color rgb="FFFFFFFF"/>
      <name val="Arial"/>
      <family val="0"/>
      <charset val="1"/>
    </font>
    <font>
      <u val="single"/>
      <sz val="10"/>
      <color rgb="FF1489AC"/>
      <name val="Arial"/>
      <family val="0"/>
      <charset val="1"/>
    </font>
    <font>
      <b val="true"/>
      <sz val="10"/>
      <color rgb="FF211C14"/>
      <name val="Arial"/>
      <family val="0"/>
      <charset val="1"/>
    </font>
    <font>
      <sz val="10"/>
      <color rgb="FF0000FF"/>
      <name val="Arial"/>
      <family val="0"/>
      <charset val="1"/>
    </font>
    <font>
      <b val="true"/>
      <sz val="10"/>
      <color rgb="FFFFFFFF"/>
      <name val="Arial"/>
      <family val="0"/>
      <charset val="1"/>
    </font>
    <font>
      <b val="true"/>
      <sz val="10"/>
      <color rgb="FF700000"/>
      <name val="Arial"/>
      <family val="0"/>
      <charset val="1"/>
    </font>
  </fonts>
  <fills count="6">
    <fill>
      <patternFill patternType="none"/>
    </fill>
    <fill>
      <patternFill patternType="gray125"/>
    </fill>
    <fill>
      <patternFill patternType="solid">
        <fgColor rgb="FFFFFFCC"/>
        <bgColor rgb="FFFFF6E9"/>
      </patternFill>
    </fill>
    <fill>
      <patternFill patternType="solid">
        <fgColor rgb="FF700000"/>
        <bgColor rgb="FF800000"/>
      </patternFill>
    </fill>
    <fill>
      <patternFill patternType="solid">
        <fgColor rgb="FFFAF6E8"/>
        <bgColor rgb="FFFFF6E9"/>
      </patternFill>
    </fill>
    <fill>
      <patternFill patternType="solid">
        <fgColor rgb="FFF5F0DD"/>
        <bgColor rgb="FFFAF6E8"/>
      </patternFill>
    </fill>
  </fills>
  <borders count="2">
    <border diagonalUp="false" diagonalDown="false">
      <left/>
      <right/>
      <top/>
      <bottom/>
      <diagonal/>
    </border>
    <border diagonalUp="false" diagonalDown="false">
      <left style="thin">
        <color rgb="FFE8E0CC"/>
      </left>
      <right style="thin">
        <color rgb="FFE8E0CC"/>
      </right>
      <top style="thin">
        <color rgb="FFE8E0CC"/>
      </top>
      <bottom style="thin">
        <color rgb="FFE8E0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8" fillId="3" borderId="0" xfId="0" applyFont="true" applyBorder="false" applyAlignment="true" applyProtection="false">
      <alignment horizontal="center" vertical="center"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5" fontId="7" fillId="4" borderId="1"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6" fontId="11" fillId="2" borderId="1" xfId="0" applyFont="true" applyBorder="true" applyAlignment="true" applyProtection="false">
      <alignment horizontal="center" vertical="bottom" textRotation="0" wrapText="false" indent="0" shrinkToFit="false"/>
      <protection locked="true" hidden="false"/>
    </xf>
    <xf numFmtId="167" fontId="11" fillId="2" borderId="1" xfId="0" applyFont="true" applyBorder="true" applyAlignment="true" applyProtection="false">
      <alignment horizontal="center" vertical="bottom" textRotation="0" wrapText="false" indent="0" shrinkToFit="false"/>
      <protection locked="true" hidden="false"/>
    </xf>
    <xf numFmtId="164" fontId="11" fillId="2" borderId="1" xfId="0" applyFont="true" applyBorder="true" applyAlignment="true" applyProtection="false">
      <alignment horizontal="center" vertical="bottom" textRotation="0" wrapText="false" indent="0" shrinkToFit="false"/>
      <protection locked="true" hidden="false"/>
    </xf>
    <xf numFmtId="164" fontId="12" fillId="3" borderId="1" xfId="0" applyFont="true" applyBorder="true" applyAlignment="true" applyProtection="false">
      <alignment horizontal="left" vertical="bottom" textRotation="0" wrapText="false" indent="0" shrinkToFit="false"/>
      <protection locked="true" hidden="false"/>
    </xf>
    <xf numFmtId="164" fontId="12" fillId="3" borderId="1" xfId="0" applyFont="tru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left" vertical="bottom" textRotation="0" wrapText="false" indent="0" shrinkToFit="false"/>
      <protection locked="true" hidden="false"/>
    </xf>
    <xf numFmtId="164" fontId="7" fillId="0" borderId="1" xfId="0" applyFont="true" applyBorder="true" applyAlignment="true" applyProtection="false">
      <alignment horizontal="center" vertical="bottom" textRotation="0" wrapText="false" indent="0" shrinkToFit="false"/>
      <protection locked="true" hidden="false"/>
    </xf>
    <xf numFmtId="164" fontId="7" fillId="4" borderId="1" xfId="0" applyFont="true" applyBorder="true" applyAlignment="true" applyProtection="false">
      <alignment horizontal="left" vertical="bottom" textRotation="0" wrapText="false" indent="0" shrinkToFit="false"/>
      <protection locked="true" hidden="false"/>
    </xf>
    <xf numFmtId="164" fontId="7" fillId="4" borderId="1" xfId="0" applyFont="true" applyBorder="true" applyAlignment="true" applyProtection="false">
      <alignment horizontal="center" vertical="bottom" textRotation="0" wrapText="false" indent="0" shrinkToFit="false"/>
      <protection locked="true" hidden="false"/>
    </xf>
    <xf numFmtId="164" fontId="10" fillId="0" borderId="0" xfId="0" applyFont="true" applyBorder="false" applyAlignment="true" applyProtection="false">
      <alignment horizontal="right" vertical="bottom" textRotation="0" wrapText="false" indent="0" shrinkToFit="false"/>
      <protection locked="true" hidden="false"/>
    </xf>
    <xf numFmtId="167" fontId="13" fillId="5" borderId="1" xfId="0" applyFont="true" applyBorder="true" applyAlignment="false" applyProtection="false">
      <alignment horizontal="general" vertical="bottom" textRotation="0" wrapText="fals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5" fontId="11" fillId="0" borderId="1" xfId="0" applyFont="true" applyBorder="true" applyAlignment="true" applyProtection="false">
      <alignment horizontal="center" vertical="bottom" textRotation="0" wrapText="false" indent="0" shrinkToFit="false"/>
      <protection locked="true" hidden="false"/>
    </xf>
    <xf numFmtId="167" fontId="11"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7" fontId="7" fillId="0"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8" fontId="7" fillId="0" borderId="1" xfId="0" applyFont="true" applyBorder="true" applyAlignment="true" applyProtection="false">
      <alignment horizontal="center" vertical="bottom" textRotation="0" wrapText="false" indent="0" shrinkToFit="false"/>
      <protection locked="true" hidden="false"/>
    </xf>
    <xf numFmtId="164" fontId="10" fillId="4" borderId="1" xfId="0" applyFont="true" applyBorder="true" applyAlignment="false" applyProtection="false">
      <alignment horizontal="general" vertical="bottom" textRotation="0" wrapText="false" indent="0" shrinkToFit="false"/>
      <protection locked="true" hidden="false"/>
    </xf>
    <xf numFmtId="167" fontId="7" fillId="4" borderId="1" xfId="0" applyFont="true" applyBorder="true" applyAlignment="false" applyProtection="false">
      <alignment horizontal="general" vertical="bottom" textRotation="0" wrapText="false" indent="0" shrinkToFit="false"/>
      <protection locked="true" hidden="false"/>
    </xf>
    <xf numFmtId="168" fontId="7" fillId="4" borderId="1" xfId="0" applyFont="true" applyBorder="true" applyAlignment="true" applyProtection="false">
      <alignment horizontal="center" vertical="bottom" textRotation="0" wrapText="false" indent="0" shrinkToFit="false"/>
      <protection locked="true" hidden="false"/>
    </xf>
    <xf numFmtId="164" fontId="13" fillId="5" borderId="1" xfId="0" applyFont="true" applyBorder="true" applyAlignment="false" applyProtection="false">
      <alignment horizontal="general" vertical="bottom" textRotation="0" wrapText="false" indent="0" shrinkToFit="false"/>
      <protection locked="true" hidden="false"/>
    </xf>
    <xf numFmtId="169" fontId="13" fillId="5" borderId="1" xfId="0" applyFont="true" applyBorder="true" applyAlignment="true" applyProtection="false">
      <alignment horizontal="center" vertical="bottom" textRotation="0" wrapText="false" indent="0" shrinkToFit="false"/>
      <protection locked="true" hidden="false"/>
    </xf>
    <xf numFmtId="168" fontId="13" fillId="5" borderId="1"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12" fillId="3" borderId="0"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7">
    <dxf>
      <fill>
        <patternFill patternType="solid">
          <fgColor rgb="FF700000"/>
          <bgColor rgb="FF000000"/>
        </patternFill>
      </fill>
    </dxf>
    <dxf>
      <fill>
        <patternFill patternType="solid">
          <bgColor rgb="FF000000"/>
        </patternFill>
      </fill>
    </dxf>
    <dxf>
      <fill>
        <patternFill patternType="solid">
          <fgColor rgb="FF0000FF"/>
          <bgColor rgb="FF000000"/>
        </patternFill>
      </fill>
    </dxf>
    <dxf>
      <fill>
        <patternFill patternType="solid">
          <fgColor rgb="FFFFFFFF"/>
          <bgColor rgb="FF000000"/>
        </patternFill>
      </fill>
    </dxf>
    <dxf>
      <fill>
        <patternFill patternType="solid">
          <fgColor rgb="FF211C14"/>
          <bgColor rgb="FF000000"/>
        </patternFill>
      </fill>
    </dxf>
    <dxf>
      <fill>
        <patternFill patternType="solid">
          <fgColor rgb="FFEAF5F9"/>
          <bgColor rgb="FF000000"/>
        </patternFill>
      </fill>
    </dxf>
    <dxf>
      <fill>
        <patternFill patternType="solid">
          <fgColor rgb="FFF2F2F2"/>
          <bgColor rgb="FF000000"/>
        </patternFill>
      </fill>
    </dxf>
    <dxf>
      <fill>
        <patternFill patternType="solid">
          <fgColor rgb="FFF7E4E4"/>
          <bgColor rgb="FF000000"/>
        </patternFill>
      </fill>
    </dxf>
    <dxf>
      <fill>
        <patternFill patternType="solid">
          <fgColor rgb="FF0F6C85"/>
          <bgColor rgb="FF000000"/>
        </patternFill>
      </fill>
    </dxf>
    <dxf>
      <fill>
        <patternFill patternType="solid">
          <fgColor rgb="FF5D574B"/>
          <bgColor rgb="FF000000"/>
        </patternFill>
      </fill>
    </dxf>
    <dxf>
      <fill>
        <patternFill patternType="solid">
          <fgColor rgb="FFFFF6E9"/>
          <bgColor rgb="FF000000"/>
        </patternFill>
      </fill>
    </dxf>
    <dxf>
      <fill>
        <patternFill patternType="solid">
          <fgColor rgb="FF8A5A12"/>
          <bgColor rgb="FF000000"/>
        </patternFill>
      </fill>
    </dxf>
    <dxf>
      <font>
        <name val="Arial"/>
        <charset val="1"/>
        <family val="0"/>
        <b val="1"/>
        <color rgb="FF700000"/>
        <sz val="10"/>
      </font>
      <fill>
        <patternFill>
          <bgColor rgb="FFF7E4E4"/>
        </patternFill>
      </fill>
    </dxf>
    <dxf>
      <font>
        <name val="Arial"/>
        <charset val="1"/>
        <family val="0"/>
        <color rgb="FF0F6C85"/>
        <sz val="10"/>
      </font>
      <fill>
        <patternFill>
          <bgColor rgb="FFEAF5F9"/>
        </patternFill>
      </fill>
    </dxf>
    <dxf>
      <font>
        <name val="Arial"/>
        <charset val="1"/>
        <family val="0"/>
        <color rgb="FF5D574B"/>
        <sz val="10"/>
      </font>
      <fill>
        <patternFill>
          <bgColor rgb="FFF2F2F2"/>
        </patternFill>
      </fill>
    </dxf>
    <dxf>
      <font>
        <name val="Arial"/>
        <charset val="1"/>
        <family val="0"/>
        <b val="1"/>
        <color rgb="FFFFFFFF"/>
        <sz val="10"/>
      </font>
      <fill>
        <patternFill>
          <bgColor rgb="FF700000"/>
        </patternFill>
      </fill>
    </dxf>
    <dxf>
      <font>
        <name val="Arial"/>
        <charset val="1"/>
        <family val="0"/>
        <b val="1"/>
        <color rgb="FF8A5A12"/>
        <sz val="10"/>
      </font>
      <fill>
        <patternFill>
          <bgColor rgb="FFFFF6E9"/>
        </patternFill>
      </fill>
    </dxf>
  </dxfs>
  <colors>
    <indexedColors>
      <rgbColor rgb="FF000000"/>
      <rgbColor rgb="FFFFFFFF"/>
      <rgbColor rgb="FFFF0000"/>
      <rgbColor rgb="FF00FF00"/>
      <rgbColor rgb="FF0000FF"/>
      <rgbColor rgb="FFFFFF00"/>
      <rgbColor rgb="FFFF00FF"/>
      <rgbColor rgb="FF00FFFF"/>
      <rgbColor rgb="FF700000"/>
      <rgbColor rgb="FF008000"/>
      <rgbColor rgb="FF000080"/>
      <rgbColor rgb="FF8A5A12"/>
      <rgbColor rgb="FF800080"/>
      <rgbColor rgb="FF0F6C85"/>
      <rgbColor rgb="FFFFF6E9"/>
      <rgbColor rgb="FF808080"/>
      <rgbColor rgb="FF9999FF"/>
      <rgbColor rgb="FF993366"/>
      <rgbColor rgb="FFFFFFCC"/>
      <rgbColor rgb="FFEAF5F9"/>
      <rgbColor rgb="FF660066"/>
      <rgbColor rgb="FFFF8080"/>
      <rgbColor rgb="FF0066CC"/>
      <rgbColor rgb="FFF7E4E4"/>
      <rgbColor rgb="FF000080"/>
      <rgbColor rgb="FFFF00FF"/>
      <rgbColor rgb="FFFFFF00"/>
      <rgbColor rgb="FF00FFFF"/>
      <rgbColor rgb="FF800080"/>
      <rgbColor rgb="FF800000"/>
      <rgbColor rgb="FF1489AC"/>
      <rgbColor rgb="FF0000FF"/>
      <rgbColor rgb="FF00CCFF"/>
      <rgbColor rgb="FFF2F2F2"/>
      <rgbColor rgb="FFFAF6E8"/>
      <rgbColor rgb="FFF5F0DD"/>
      <rgbColor rgb="FF99CCFF"/>
      <rgbColor rgb="FFFF99CC"/>
      <rgbColor rgb="FFCC99FF"/>
      <rgbColor rgb="FFE8E0CC"/>
      <rgbColor rgb="FF3366FF"/>
      <rgbColor rgb="FF33CCCC"/>
      <rgbColor rgb="FF99CC00"/>
      <rgbColor rgb="FFFFCC00"/>
      <rgbColor rgb="FFFF9900"/>
      <rgbColor rgb="FFFF6600"/>
      <rgbColor rgb="FF5D574B"/>
      <rgbColor rgb="FF969696"/>
      <rgbColor rgb="FF003366"/>
      <rgbColor rgb="FF339966"/>
      <rgbColor rgb="FF003300"/>
      <rgbColor rgb="FF211C14"/>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why.eu/demo-why-efficience/" TargetMode="External"/><Relationship Id="rId2" Type="http://schemas.openxmlformats.org/officeDocument/2006/relationships/hyperlink" Target="https://www.why.eu/relance-client-impayes/" TargetMode="External"/>
</Relationships>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hyperlink" Target="https://www.why.eu/demo-why-efficience/"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4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24" hidden="false" customHeight="tru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3.5" hidden="false" customHeight="true" outlineLevel="0" collapsed="false">
      <c r="B6" s="4" t="s">
        <v>3</v>
      </c>
    </row>
    <row r="8" customFormat="false" ht="15" hidden="false" customHeight="false" outlineLevel="0" collapsed="false">
      <c r="B8" s="3" t="s">
        <v>4</v>
      </c>
    </row>
    <row r="9" customFormat="false" ht="30" hidden="false" customHeight="true" outlineLevel="0" collapsed="false">
      <c r="B9" s="4" t="s">
        <v>5</v>
      </c>
    </row>
    <row r="10" customFormat="false" ht="15" hidden="false" customHeight="false" outlineLevel="0" collapsed="false">
      <c r="B10" s="4" t="s">
        <v>6</v>
      </c>
    </row>
    <row r="11" customFormat="false" ht="15" hidden="false" customHeight="false" outlineLevel="0" collapsed="false">
      <c r="B11" s="4" t="s">
        <v>7</v>
      </c>
    </row>
    <row r="12" customFormat="false" ht="30" hidden="false" customHeight="true" outlineLevel="0" collapsed="false">
      <c r="B12" s="4" t="s">
        <v>8</v>
      </c>
    </row>
    <row r="14" customFormat="false" ht="15" hidden="false" customHeight="false" outlineLevel="0" collapsed="false">
      <c r="B14" s="3" t="s">
        <v>9</v>
      </c>
    </row>
    <row r="15" customFormat="false" ht="30" hidden="false" customHeight="true" outlineLevel="0" collapsed="false">
      <c r="B15" s="4" t="s">
        <v>10</v>
      </c>
    </row>
    <row r="16" customFormat="false" ht="30" hidden="false" customHeight="true" outlineLevel="0" collapsed="false">
      <c r="B16" s="5" t="s">
        <v>11</v>
      </c>
    </row>
    <row r="18" customFormat="false" ht="15" hidden="false" customHeight="false" outlineLevel="0" collapsed="false">
      <c r="B18" s="3" t="s">
        <v>12</v>
      </c>
    </row>
    <row r="19" customFormat="false" ht="15" hidden="false" customHeight="false" outlineLevel="0" collapsed="false">
      <c r="B19" s="4" t="s">
        <v>13</v>
      </c>
    </row>
    <row r="20" customFormat="false" ht="15" hidden="false" customHeight="false" outlineLevel="0" collapsed="false">
      <c r="B20" s="4" t="s">
        <v>14</v>
      </c>
    </row>
    <row r="21" customFormat="false" ht="15" hidden="false" customHeight="false" outlineLevel="0" collapsed="false">
      <c r="B21" s="4" t="s">
        <v>15</v>
      </c>
    </row>
    <row r="23" customFormat="false" ht="15" hidden="false" customHeight="false" outlineLevel="0" collapsed="false">
      <c r="B23" s="3" t="s">
        <v>16</v>
      </c>
    </row>
    <row r="24" customFormat="false" ht="30" hidden="false" customHeight="true" outlineLevel="0" collapsed="false">
      <c r="B24" s="4" t="s">
        <v>17</v>
      </c>
    </row>
    <row r="26" customFormat="false" ht="15" hidden="false" customHeight="false" outlineLevel="0" collapsed="false">
      <c r="B26" s="3" t="s">
        <v>18</v>
      </c>
    </row>
    <row r="27" customFormat="false" ht="27.75" hidden="false" customHeight="true" outlineLevel="0" collapsed="false">
      <c r="B27" s="2" t="s">
        <v>19</v>
      </c>
    </row>
    <row r="29" customFormat="false" ht="15" hidden="false" customHeight="false" outlineLevel="0" collapsed="false">
      <c r="B29" s="3" t="s">
        <v>20</v>
      </c>
    </row>
    <row r="30" customFormat="false" ht="30" hidden="false" customHeight="true" outlineLevel="0" collapsed="false">
      <c r="B30" s="4" t="s">
        <v>21</v>
      </c>
    </row>
    <row r="31" customFormat="false" ht="30" hidden="false" customHeight="true" outlineLevel="0" collapsed="false">
      <c r="B31" s="4" t="s">
        <v>22</v>
      </c>
    </row>
    <row r="32" customFormat="false" ht="30" hidden="false" customHeight="true" outlineLevel="0" collapsed="false">
      <c r="B32" s="4" t="s">
        <v>23</v>
      </c>
    </row>
    <row r="33" customFormat="false" ht="30" hidden="false" customHeight="true" outlineLevel="0" collapsed="false">
      <c r="B33" s="4" t="s">
        <v>24</v>
      </c>
    </row>
    <row r="34" customFormat="false" ht="30" hidden="false" customHeight="true" outlineLevel="0" collapsed="false">
      <c r="B34" s="4" t="s">
        <v>25</v>
      </c>
    </row>
    <row r="35" customFormat="false" ht="15" hidden="false" customHeight="false" outlineLevel="0" collapsed="false">
      <c r="B35" s="4" t="s">
        <v>26</v>
      </c>
    </row>
    <row r="37" customFormat="false" ht="15" hidden="false" customHeight="false" outlineLevel="0" collapsed="false">
      <c r="B37" s="3" t="s">
        <v>27</v>
      </c>
    </row>
    <row r="38" customFormat="false" ht="73.5" hidden="false" customHeight="true" outlineLevel="0" collapsed="false">
      <c r="B38" s="4" t="s">
        <v>28</v>
      </c>
    </row>
    <row r="40" customFormat="false" ht="25.5" hidden="false" customHeight="true" outlineLevel="0" collapsed="false">
      <c r="B40" s="6" t="s">
        <v>29</v>
      </c>
    </row>
    <row r="42" customFormat="false" ht="30" hidden="false" customHeight="true" outlineLevel="0" collapsed="false">
      <c r="B42" s="4" t="s">
        <v>30</v>
      </c>
    </row>
    <row r="43" customFormat="false" ht="15" hidden="false" customHeight="false" outlineLevel="0" collapsed="false">
      <c r="B43" s="7" t="s">
        <v>31</v>
      </c>
    </row>
    <row r="45" customFormat="false" ht="27.75" hidden="false" customHeight="true" outlineLevel="0" collapsed="false">
      <c r="B45" s="2" t="s">
        <v>32</v>
      </c>
    </row>
  </sheetData>
  <hyperlinks>
    <hyperlink ref="B40" r:id="rId1" display="Voir ce que cela donne sur vos propres factures   →   demander une démonstration (30 minutes, sans engagement)"/>
    <hyperlink ref="B43" r:id="rId2" display="www.why.eu/relance-client-impaye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3" min="3" style="0" width="16"/>
    <col collapsed="false" customWidth="true" hidden="false" outlineLevel="0" max="4" min="4" style="0" width="52"/>
  </cols>
  <sheetData>
    <row r="2" customFormat="false" ht="19.7" hidden="false" customHeight="false" outlineLevel="0" collapsed="false">
      <c r="B2" s="8" t="s">
        <v>33</v>
      </c>
    </row>
    <row r="3" customFormat="false" ht="15" hidden="false" customHeight="false" outlineLevel="0" collapsed="false">
      <c r="B3" s="9" t="s">
        <v>34</v>
      </c>
    </row>
    <row r="5" customFormat="false" ht="15" hidden="false" customHeight="false" outlineLevel="0" collapsed="false">
      <c r="B5" s="10" t="s">
        <v>35</v>
      </c>
    </row>
    <row r="6" customFormat="false" ht="15" hidden="false" customHeight="false" outlineLevel="0" collapsed="false">
      <c r="B6" s="11" t="s">
        <v>36</v>
      </c>
      <c r="C6" s="12" t="n">
        <f aca="true">TODAY()</f>
        <v>46254</v>
      </c>
      <c r="D6" s="13" t="s">
        <v>37</v>
      </c>
    </row>
    <row r="7" customFormat="false" ht="22.35" hidden="false" customHeight="false" outlineLevel="0" collapsed="false">
      <c r="B7" s="11" t="s">
        <v>38</v>
      </c>
      <c r="C7" s="14" t="n">
        <v>8.25</v>
      </c>
      <c r="D7" s="13" t="s">
        <v>39</v>
      </c>
    </row>
    <row r="8" customFormat="false" ht="15" hidden="false" customHeight="false" outlineLevel="0" collapsed="false">
      <c r="B8" s="11" t="s">
        <v>40</v>
      </c>
      <c r="C8" s="15" t="n">
        <v>40</v>
      </c>
      <c r="D8" s="13" t="s">
        <v>41</v>
      </c>
    </row>
    <row r="10" customFormat="false" ht="15" hidden="false" customHeight="false" outlineLevel="0" collapsed="false">
      <c r="B10" s="10" t="s">
        <v>42</v>
      </c>
    </row>
    <row r="11" customFormat="false" ht="15" hidden="false" customHeight="false" outlineLevel="0" collapsed="false">
      <c r="B11" s="11" t="s">
        <v>43</v>
      </c>
      <c r="C11" s="16" t="n">
        <v>7</v>
      </c>
      <c r="D11" s="13" t="s">
        <v>44</v>
      </c>
    </row>
    <row r="12" customFormat="false" ht="15" hidden="false" customHeight="false" outlineLevel="0" collapsed="false">
      <c r="B12" s="11" t="s">
        <v>45</v>
      </c>
      <c r="C12" s="16" t="n">
        <v>1</v>
      </c>
      <c r="D12" s="13"/>
    </row>
    <row r="13" customFormat="false" ht="15" hidden="false" customHeight="false" outlineLevel="0" collapsed="false">
      <c r="B13" s="11" t="s">
        <v>46</v>
      </c>
      <c r="C13" s="16" t="n">
        <v>8</v>
      </c>
      <c r="D13" s="13"/>
    </row>
    <row r="14" customFormat="false" ht="15" hidden="false" customHeight="false" outlineLevel="0" collapsed="false">
      <c r="B14" s="11" t="s">
        <v>47</v>
      </c>
      <c r="C14" s="16" t="n">
        <v>15</v>
      </c>
      <c r="D14" s="13"/>
    </row>
    <row r="15" customFormat="false" ht="15" hidden="false" customHeight="false" outlineLevel="0" collapsed="false">
      <c r="B15" s="11" t="s">
        <v>48</v>
      </c>
      <c r="C15" s="16" t="n">
        <v>30</v>
      </c>
      <c r="D15" s="13" t="s">
        <v>49</v>
      </c>
    </row>
    <row r="17" customFormat="false" ht="15" hidden="false" customHeight="false" outlineLevel="0" collapsed="false">
      <c r="B17" s="10" t="s">
        <v>50</v>
      </c>
    </row>
    <row r="18" customFormat="false" ht="15" hidden="false" customHeight="false" outlineLevel="0" collapsed="false">
      <c r="B18" s="17" t="s">
        <v>51</v>
      </c>
      <c r="C18" s="18" t="s">
        <v>52</v>
      </c>
      <c r="D18" s="18" t="s">
        <v>53</v>
      </c>
    </row>
    <row r="19" customFormat="false" ht="15" hidden="false" customHeight="false" outlineLevel="0" collapsed="false">
      <c r="B19" s="19" t="s">
        <v>54</v>
      </c>
      <c r="C19" s="20" t="s">
        <v>55</v>
      </c>
      <c r="D19" s="20" t="s">
        <v>56</v>
      </c>
    </row>
    <row r="20" customFormat="false" ht="15" hidden="false" customHeight="false" outlineLevel="0" collapsed="false">
      <c r="B20" s="21" t="s">
        <v>57</v>
      </c>
      <c r="C20" s="22" t="s">
        <v>58</v>
      </c>
      <c r="D20" s="22" t="s">
        <v>59</v>
      </c>
    </row>
    <row r="21" customFormat="false" ht="15" hidden="false" customHeight="false" outlineLevel="0" collapsed="false">
      <c r="B21" s="19" t="s">
        <v>60</v>
      </c>
      <c r="C21" s="20" t="s">
        <v>61</v>
      </c>
      <c r="D21" s="20" t="s">
        <v>62</v>
      </c>
    </row>
    <row r="23" customFormat="false" ht="15" hidden="false" customHeight="false" outlineLevel="0" collapsed="false">
      <c r="B23" s="9" t="s">
        <v>63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20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2" min="1" style="0" width="22"/>
    <col collapsed="false" customWidth="true" hidden="false" outlineLevel="0" max="6" min="3" style="0" width="14"/>
    <col collapsed="false" customWidth="true" hidden="false" outlineLevel="0" max="7" min="7" style="0" width="15"/>
    <col collapsed="false" customWidth="true" hidden="false" outlineLevel="0" max="9" min="8" style="0" width="12"/>
    <col collapsed="false" customWidth="true" hidden="false" outlineLevel="0" max="10" min="10" style="0" width="26"/>
    <col collapsed="false" customWidth="true" hidden="false" outlineLevel="0" max="11" min="11" style="0" width="13"/>
    <col collapsed="false" customWidth="true" hidden="false" outlineLevel="0" max="12" min="12" style="0" width="11"/>
    <col collapsed="false" customWidth="true" hidden="false" outlineLevel="0" max="13" min="13" style="0" width="14"/>
  </cols>
  <sheetData>
    <row r="1" customFormat="false" ht="19.7" hidden="false" customHeight="false" outlineLevel="0" collapsed="false">
      <c r="A1" s="8" t="s">
        <v>0</v>
      </c>
    </row>
    <row r="2" customFormat="false" ht="15" hidden="false" customHeight="false" outlineLevel="0" collapsed="false">
      <c r="A2" s="9" t="s">
        <v>64</v>
      </c>
    </row>
    <row r="3" customFormat="false" ht="15" hidden="false" customHeight="false" outlineLevel="0" collapsed="false">
      <c r="A3" s="9" t="s">
        <v>65</v>
      </c>
    </row>
    <row r="5" customFormat="false" ht="15" hidden="false" customHeight="false" outlineLevel="0" collapsed="false">
      <c r="E5" s="23" t="s">
        <v>66</v>
      </c>
      <c r="F5" s="24" t="n">
        <f aca="false">SUM(F7:F206)</f>
        <v>28690.5</v>
      </c>
      <c r="K5" s="24" t="n">
        <f aca="false">SUM(K7:K206)</f>
        <v>144.406417808219</v>
      </c>
      <c r="L5" s="24" t="n">
        <f aca="false">SUM(L7:L206)</f>
        <v>120</v>
      </c>
      <c r="M5" s="24" t="n">
        <f aca="false">SUM(M7:M206)</f>
        <v>21804.9064178082</v>
      </c>
    </row>
    <row r="6" customFormat="false" ht="30" hidden="false" customHeight="true" outlineLevel="0" collapsed="false">
      <c r="A6" s="25" t="s">
        <v>67</v>
      </c>
      <c r="B6" s="25" t="s">
        <v>68</v>
      </c>
      <c r="C6" s="25" t="s">
        <v>69</v>
      </c>
      <c r="D6" s="25" t="s">
        <v>70</v>
      </c>
      <c r="E6" s="25" t="s">
        <v>71</v>
      </c>
      <c r="F6" s="25" t="s">
        <v>72</v>
      </c>
      <c r="G6" s="25" t="s">
        <v>73</v>
      </c>
      <c r="H6" s="25" t="s">
        <v>74</v>
      </c>
      <c r="I6" s="25" t="s">
        <v>75</v>
      </c>
      <c r="J6" s="25" t="s">
        <v>76</v>
      </c>
      <c r="K6" s="25" t="s">
        <v>77</v>
      </c>
      <c r="L6" s="25" t="s">
        <v>78</v>
      </c>
      <c r="M6" s="25" t="s">
        <v>79</v>
      </c>
    </row>
    <row r="7" customFormat="false" ht="15" hidden="false" customHeight="false" outlineLevel="0" collapsed="false">
      <c r="A7" s="26" t="s">
        <v>80</v>
      </c>
      <c r="B7" s="26" t="s">
        <v>81</v>
      </c>
      <c r="C7" s="26" t="s">
        <v>82</v>
      </c>
      <c r="D7" s="27" t="n">
        <v>46185</v>
      </c>
      <c r="E7" s="27" t="n">
        <v>46215</v>
      </c>
      <c r="F7" s="28" t="n">
        <v>12400</v>
      </c>
      <c r="G7" s="27"/>
      <c r="H7" s="20" t="n">
        <f aca="false">IF(E7="","",IF(G7&lt;&gt;"",MAX(0,G7-E7),MAX(0,Parametres!$C$6-E7)))</f>
        <v>39</v>
      </c>
      <c r="I7" s="20" t="str">
        <f aca="false">IF(E7="","",IF(G7&lt;&gt;"","Réglée",IF(H7&gt;0,"En retard","À échoir")))</f>
        <v>En retard</v>
      </c>
      <c r="J7" s="29" t="str">
        <f aca="false">IF(E7="","",IF(G7&lt;&gt;"","—",IF(H7&gt;=Parametres!$C$15,"Mise en demeure",IF(H7&gt;=Parametres!$C$14,"Recommandé avec AR",IF(H7&gt;=Parametres!$C$13,"Relance ferme + appel",IF(H7&gt;=Parametres!$C$12,"Rappel par courriel",IF(Parametres!$C$6&gt;=E7-Parametres!$C$11,"Pré-relance","—")))))))</f>
        <v>Mise en demeure</v>
      </c>
      <c r="K7" s="30" t="n">
        <f aca="false">IF(E7="","",IF(H7&gt;0,F7*Parametres!$C$7/100*H7/365,0))</f>
        <v>109.306849315068</v>
      </c>
      <c r="L7" s="30" t="n">
        <f aca="false">IF(E7="","",IF(H7&gt;0,Parametres!$C$8,0))</f>
        <v>40</v>
      </c>
      <c r="M7" s="30" t="n">
        <f aca="false">IF(E7="","",IF(G7&lt;&gt;"",K7+L7,F7+K7+L7))</f>
        <v>12549.3068493151</v>
      </c>
    </row>
    <row r="8" customFormat="false" ht="15" hidden="false" customHeight="false" outlineLevel="0" collapsed="false">
      <c r="A8" s="26" t="s">
        <v>83</v>
      </c>
      <c r="B8" s="26" t="s">
        <v>84</v>
      </c>
      <c r="C8" s="26" t="s">
        <v>85</v>
      </c>
      <c r="D8" s="27" t="n">
        <v>46206</v>
      </c>
      <c r="E8" s="27" t="n">
        <v>46236</v>
      </c>
      <c r="F8" s="28" t="n">
        <v>3860.5</v>
      </c>
      <c r="G8" s="27"/>
      <c r="H8" s="20" t="n">
        <f aca="false">IF(E8="","",IF(G8&lt;&gt;"",MAX(0,G8-E8),MAX(0,Parametres!$C$6-E8)))</f>
        <v>18</v>
      </c>
      <c r="I8" s="20" t="str">
        <f aca="false">IF(E8="","",IF(G8&lt;&gt;"","Réglée",IF(H8&gt;0,"En retard","À échoir")))</f>
        <v>En retard</v>
      </c>
      <c r="J8" s="29" t="str">
        <f aca="false">IF(E8="","",IF(G8&lt;&gt;"","—",IF(H8&gt;=Parametres!$C$15,"Mise en demeure",IF(H8&gt;=Parametres!$C$14,"Recommandé avec AR",IF(H8&gt;=Parametres!$C$13,"Relance ferme + appel",IF(H8&gt;=Parametres!$C$12,"Rappel par courriel",IF(Parametres!$C$6&gt;=E8-Parametres!$C$11,"Pré-relance","—")))))))</f>
        <v>Recommandé avec AR</v>
      </c>
      <c r="K8" s="30" t="n">
        <f aca="false">IF(E8="","",IF(H8&gt;0,F8*Parametres!$C$7/100*H8/365,0))</f>
        <v>15.7064178082192</v>
      </c>
      <c r="L8" s="30" t="n">
        <f aca="false">IF(E8="","",IF(H8&gt;0,Parametres!$C$8,0))</f>
        <v>40</v>
      </c>
      <c r="M8" s="30" t="n">
        <f aca="false">IF(E8="","",IF(G8&lt;&gt;"",K8+L8,F8+K8+L8))</f>
        <v>3916.20641780822</v>
      </c>
    </row>
    <row r="9" customFormat="false" ht="15" hidden="false" customHeight="false" outlineLevel="0" collapsed="false">
      <c r="A9" s="26" t="s">
        <v>86</v>
      </c>
      <c r="B9" s="26" t="s">
        <v>87</v>
      </c>
      <c r="C9" s="26" t="s">
        <v>88</v>
      </c>
      <c r="D9" s="27" t="n">
        <v>46170</v>
      </c>
      <c r="E9" s="27" t="n">
        <v>46200</v>
      </c>
      <c r="F9" s="28" t="n">
        <v>7150</v>
      </c>
      <c r="G9" s="27" t="n">
        <v>46212</v>
      </c>
      <c r="H9" s="20" t="n">
        <f aca="false">IF(E9="","",IF(G9&lt;&gt;"",MAX(0,G9-E9),MAX(0,Parametres!$C$6-E9)))</f>
        <v>12</v>
      </c>
      <c r="I9" s="20" t="str">
        <f aca="false">IF(E9="","",IF(G9&lt;&gt;"","Réglée",IF(H9&gt;0,"En retard","À échoir")))</f>
        <v>Réglée</v>
      </c>
      <c r="J9" s="29" t="str">
        <f aca="false">IF(E9="","",IF(G9&lt;&gt;"","—",IF(H9&gt;=Parametres!$C$15,"Mise en demeure",IF(H9&gt;=Parametres!$C$14,"Recommandé avec AR",IF(H9&gt;=Parametres!$C$13,"Relance ferme + appel",IF(H9&gt;=Parametres!$C$12,"Rappel par courriel",IF(Parametres!$C$6&gt;=E9-Parametres!$C$11,"Pré-relance","—")))))))</f>
        <v>—</v>
      </c>
      <c r="K9" s="30" t="n">
        <f aca="false">IF(E9="","",IF(H9&gt;0,F9*Parametres!$C$7/100*H9/365,0))</f>
        <v>19.3931506849315</v>
      </c>
      <c r="L9" s="30" t="n">
        <f aca="false">IF(E9="","",IF(H9&gt;0,Parametres!$C$8,0))</f>
        <v>40</v>
      </c>
      <c r="M9" s="30" t="n">
        <f aca="false">IF(E9="","",IF(G9&lt;&gt;"",K9+L9,F9+K9+L9))</f>
        <v>59.3931506849315</v>
      </c>
    </row>
    <row r="10" customFormat="false" ht="15" hidden="false" customHeight="false" outlineLevel="0" collapsed="false">
      <c r="A10" s="26" t="s">
        <v>89</v>
      </c>
      <c r="B10" s="26" t="s">
        <v>90</v>
      </c>
      <c r="C10" s="26" t="s">
        <v>91</v>
      </c>
      <c r="D10" s="27" t="n">
        <v>46346</v>
      </c>
      <c r="E10" s="27" t="n">
        <v>46376</v>
      </c>
      <c r="F10" s="28" t="n">
        <v>5280</v>
      </c>
      <c r="G10" s="27"/>
      <c r="H10" s="20" t="n">
        <f aca="false">IF(E10="","",IF(G10&lt;&gt;"",MAX(0,G10-E10),MAX(0,Parametres!$C$6-E10)))</f>
        <v>0</v>
      </c>
      <c r="I10" s="20" t="str">
        <f aca="false">IF(E10="","",IF(G10&lt;&gt;"","Réglée",IF(H10&gt;0,"En retard","À échoir")))</f>
        <v>À échoir</v>
      </c>
      <c r="J10" s="29" t="str">
        <f aca="false">IF(E10="","",IF(G10&lt;&gt;"","—",IF(H10&gt;=Parametres!$C$15,"Mise en demeure",IF(H10&gt;=Parametres!$C$14,"Recommandé avec AR",IF(H10&gt;=Parametres!$C$13,"Relance ferme + appel",IF(H10&gt;=Parametres!$C$12,"Rappel par courriel",IF(Parametres!$C$6&gt;=E10-Parametres!$C$11,"Pré-relance","—")))))))</f>
        <v>—</v>
      </c>
      <c r="K10" s="30" t="n">
        <f aca="false">IF(E10="","",IF(H10&gt;0,F10*Parametres!$C$7/100*H10/365,0))</f>
        <v>0</v>
      </c>
      <c r="L10" s="30" t="n">
        <f aca="false">IF(E10="","",IF(H10&gt;0,Parametres!$C$8,0))</f>
        <v>0</v>
      </c>
      <c r="M10" s="30" t="n">
        <f aca="false">IF(E10="","",IF(G10&lt;&gt;"",K10+L10,F10+K10+L10))</f>
        <v>5280</v>
      </c>
    </row>
    <row r="11" customFormat="false" ht="15" hidden="false" customHeight="false" outlineLevel="0" collapsed="false">
      <c r="A11" s="26"/>
      <c r="B11" s="26"/>
      <c r="C11" s="26"/>
      <c r="D11" s="27"/>
      <c r="E11" s="27"/>
      <c r="F11" s="28"/>
      <c r="G11" s="27"/>
      <c r="H11" s="20" t="str">
        <f aca="false">IF(E11="","",IF(G11&lt;&gt;"",MAX(0,G11-E11),MAX(0,Parametres!$C$6-E11)))</f>
        <v/>
      </c>
      <c r="I11" s="20" t="str">
        <f aca="false">IF(E11="","",IF(G11&lt;&gt;"","Réglée",IF(H11&gt;0,"En retard","À échoir")))</f>
        <v/>
      </c>
      <c r="J11" s="29" t="str">
        <f aca="false">IF(E11="","",IF(G11&lt;&gt;"","—",IF(H11&gt;=Parametres!$C$15,"Mise en demeure",IF(H11&gt;=Parametres!$C$14,"Recommandé avec AR",IF(H11&gt;=Parametres!$C$13,"Relance ferme + appel",IF(H11&gt;=Parametres!$C$12,"Rappel par courriel",IF(Parametres!$C$6&gt;=E11-Parametres!$C$11,"Pré-relance","—")))))))</f>
        <v/>
      </c>
      <c r="K11" s="30" t="str">
        <f aca="false">IF(E11="","",IF(H11&gt;0,F11*Parametres!$C$7/100*H11/365,0))</f>
        <v/>
      </c>
      <c r="L11" s="30" t="str">
        <f aca="false">IF(E11="","",IF(H11&gt;0,Parametres!$C$8,0))</f>
        <v/>
      </c>
      <c r="M11" s="30" t="str">
        <f aca="false">IF(E11="","",IF(G11&lt;&gt;"",K11+L11,F11+K11+L11))</f>
        <v/>
      </c>
    </row>
    <row r="12" customFormat="false" ht="15" hidden="false" customHeight="false" outlineLevel="0" collapsed="false">
      <c r="A12" s="26"/>
      <c r="B12" s="26"/>
      <c r="C12" s="26"/>
      <c r="D12" s="27"/>
      <c r="E12" s="27"/>
      <c r="F12" s="28"/>
      <c r="G12" s="27"/>
      <c r="H12" s="20" t="str">
        <f aca="false">IF(E12="","",IF(G12&lt;&gt;"",MAX(0,G12-E12),MAX(0,Parametres!$C$6-E12)))</f>
        <v/>
      </c>
      <c r="I12" s="20" t="str">
        <f aca="false">IF(E12="","",IF(G12&lt;&gt;"","Réglée",IF(H12&gt;0,"En retard","À échoir")))</f>
        <v/>
      </c>
      <c r="J12" s="29" t="str">
        <f aca="false">IF(E12="","",IF(G12&lt;&gt;"","—",IF(H12&gt;=Parametres!$C$15,"Mise en demeure",IF(H12&gt;=Parametres!$C$14,"Recommandé avec AR",IF(H12&gt;=Parametres!$C$13,"Relance ferme + appel",IF(H12&gt;=Parametres!$C$12,"Rappel par courriel",IF(Parametres!$C$6&gt;=E12-Parametres!$C$11,"Pré-relance","—")))))))</f>
        <v/>
      </c>
      <c r="K12" s="30" t="str">
        <f aca="false">IF(E12="","",IF(H12&gt;0,F12*Parametres!$C$7/100*H12/365,0))</f>
        <v/>
      </c>
      <c r="L12" s="30" t="str">
        <f aca="false">IF(E12="","",IF(H12&gt;0,Parametres!$C$8,0))</f>
        <v/>
      </c>
      <c r="M12" s="30" t="str">
        <f aca="false">IF(E12="","",IF(G12&lt;&gt;"",K12+L12,F12+K12+L12))</f>
        <v/>
      </c>
    </row>
    <row r="13" customFormat="false" ht="15" hidden="false" customHeight="false" outlineLevel="0" collapsed="false">
      <c r="A13" s="26"/>
      <c r="B13" s="26"/>
      <c r="C13" s="26"/>
      <c r="D13" s="27"/>
      <c r="E13" s="27"/>
      <c r="F13" s="28"/>
      <c r="G13" s="27"/>
      <c r="H13" s="20" t="str">
        <f aca="false">IF(E13="","",IF(G13&lt;&gt;"",MAX(0,G13-E13),MAX(0,Parametres!$C$6-E13)))</f>
        <v/>
      </c>
      <c r="I13" s="20" t="str">
        <f aca="false">IF(E13="","",IF(G13&lt;&gt;"","Réglée",IF(H13&gt;0,"En retard","À échoir")))</f>
        <v/>
      </c>
      <c r="J13" s="29" t="str">
        <f aca="false">IF(E13="","",IF(G13&lt;&gt;"","—",IF(H13&gt;=Parametres!$C$15,"Mise en demeure",IF(H13&gt;=Parametres!$C$14,"Recommandé avec AR",IF(H13&gt;=Parametres!$C$13,"Relance ferme + appel",IF(H13&gt;=Parametres!$C$12,"Rappel par courriel",IF(Parametres!$C$6&gt;=E13-Parametres!$C$11,"Pré-relance","—")))))))</f>
        <v/>
      </c>
      <c r="K13" s="30" t="str">
        <f aca="false">IF(E13="","",IF(H13&gt;0,F13*Parametres!$C$7/100*H13/365,0))</f>
        <v/>
      </c>
      <c r="L13" s="30" t="str">
        <f aca="false">IF(E13="","",IF(H13&gt;0,Parametres!$C$8,0))</f>
        <v/>
      </c>
      <c r="M13" s="30" t="str">
        <f aca="false">IF(E13="","",IF(G13&lt;&gt;"",K13+L13,F13+K13+L13))</f>
        <v/>
      </c>
    </row>
    <row r="14" customFormat="false" ht="15" hidden="false" customHeight="false" outlineLevel="0" collapsed="false">
      <c r="A14" s="26"/>
      <c r="B14" s="26"/>
      <c r="C14" s="26"/>
      <c r="D14" s="27"/>
      <c r="E14" s="27"/>
      <c r="F14" s="28"/>
      <c r="G14" s="27"/>
      <c r="H14" s="20" t="str">
        <f aca="false">IF(E14="","",IF(G14&lt;&gt;"",MAX(0,G14-E14),MAX(0,Parametres!$C$6-E14)))</f>
        <v/>
      </c>
      <c r="I14" s="20" t="str">
        <f aca="false">IF(E14="","",IF(G14&lt;&gt;"","Réglée",IF(H14&gt;0,"En retard","À échoir")))</f>
        <v/>
      </c>
      <c r="J14" s="29" t="str">
        <f aca="false">IF(E14="","",IF(G14&lt;&gt;"","—",IF(H14&gt;=Parametres!$C$15,"Mise en demeure",IF(H14&gt;=Parametres!$C$14,"Recommandé avec AR",IF(H14&gt;=Parametres!$C$13,"Relance ferme + appel",IF(H14&gt;=Parametres!$C$12,"Rappel par courriel",IF(Parametres!$C$6&gt;=E14-Parametres!$C$11,"Pré-relance","—")))))))</f>
        <v/>
      </c>
      <c r="K14" s="30" t="str">
        <f aca="false">IF(E14="","",IF(H14&gt;0,F14*Parametres!$C$7/100*H14/365,0))</f>
        <v/>
      </c>
      <c r="L14" s="30" t="str">
        <f aca="false">IF(E14="","",IF(H14&gt;0,Parametres!$C$8,0))</f>
        <v/>
      </c>
      <c r="M14" s="30" t="str">
        <f aca="false">IF(E14="","",IF(G14&lt;&gt;"",K14+L14,F14+K14+L14))</f>
        <v/>
      </c>
    </row>
    <row r="15" customFormat="false" ht="15" hidden="false" customHeight="false" outlineLevel="0" collapsed="false">
      <c r="A15" s="26"/>
      <c r="B15" s="26"/>
      <c r="C15" s="26"/>
      <c r="D15" s="27"/>
      <c r="E15" s="27"/>
      <c r="F15" s="28"/>
      <c r="G15" s="27"/>
      <c r="H15" s="20" t="str">
        <f aca="false">IF(E15="","",IF(G15&lt;&gt;"",MAX(0,G15-E15),MAX(0,Parametres!$C$6-E15)))</f>
        <v/>
      </c>
      <c r="I15" s="20" t="str">
        <f aca="false">IF(E15="","",IF(G15&lt;&gt;"","Réglée",IF(H15&gt;0,"En retard","À échoir")))</f>
        <v/>
      </c>
      <c r="J15" s="29" t="str">
        <f aca="false">IF(E15="","",IF(G15&lt;&gt;"","—",IF(H15&gt;=Parametres!$C$15,"Mise en demeure",IF(H15&gt;=Parametres!$C$14,"Recommandé avec AR",IF(H15&gt;=Parametres!$C$13,"Relance ferme + appel",IF(H15&gt;=Parametres!$C$12,"Rappel par courriel",IF(Parametres!$C$6&gt;=E15-Parametres!$C$11,"Pré-relance","—")))))))</f>
        <v/>
      </c>
      <c r="K15" s="30" t="str">
        <f aca="false">IF(E15="","",IF(H15&gt;0,F15*Parametres!$C$7/100*H15/365,0))</f>
        <v/>
      </c>
      <c r="L15" s="30" t="str">
        <f aca="false">IF(E15="","",IF(H15&gt;0,Parametres!$C$8,0))</f>
        <v/>
      </c>
      <c r="M15" s="30" t="str">
        <f aca="false">IF(E15="","",IF(G15&lt;&gt;"",K15+L15,F15+K15+L15))</f>
        <v/>
      </c>
    </row>
    <row r="16" customFormat="false" ht="15" hidden="false" customHeight="false" outlineLevel="0" collapsed="false">
      <c r="A16" s="26"/>
      <c r="B16" s="26"/>
      <c r="C16" s="26"/>
      <c r="D16" s="27"/>
      <c r="E16" s="27"/>
      <c r="F16" s="28"/>
      <c r="G16" s="27"/>
      <c r="H16" s="20" t="str">
        <f aca="false">IF(E16="","",IF(G16&lt;&gt;"",MAX(0,G16-E16),MAX(0,Parametres!$C$6-E16)))</f>
        <v/>
      </c>
      <c r="I16" s="20" t="str">
        <f aca="false">IF(E16="","",IF(G16&lt;&gt;"","Réglée",IF(H16&gt;0,"En retard","À échoir")))</f>
        <v/>
      </c>
      <c r="J16" s="29" t="str">
        <f aca="false">IF(E16="","",IF(G16&lt;&gt;"","—",IF(H16&gt;=Parametres!$C$15,"Mise en demeure",IF(H16&gt;=Parametres!$C$14,"Recommandé avec AR",IF(H16&gt;=Parametres!$C$13,"Relance ferme + appel",IF(H16&gt;=Parametres!$C$12,"Rappel par courriel",IF(Parametres!$C$6&gt;=E16-Parametres!$C$11,"Pré-relance","—")))))))</f>
        <v/>
      </c>
      <c r="K16" s="30" t="str">
        <f aca="false">IF(E16="","",IF(H16&gt;0,F16*Parametres!$C$7/100*H16/365,0))</f>
        <v/>
      </c>
      <c r="L16" s="30" t="str">
        <f aca="false">IF(E16="","",IF(H16&gt;0,Parametres!$C$8,0))</f>
        <v/>
      </c>
      <c r="M16" s="30" t="str">
        <f aca="false">IF(E16="","",IF(G16&lt;&gt;"",K16+L16,F16+K16+L16))</f>
        <v/>
      </c>
    </row>
    <row r="17" customFormat="false" ht="15" hidden="false" customHeight="false" outlineLevel="0" collapsed="false">
      <c r="A17" s="26"/>
      <c r="B17" s="26"/>
      <c r="C17" s="26"/>
      <c r="D17" s="27"/>
      <c r="E17" s="27"/>
      <c r="F17" s="28"/>
      <c r="G17" s="27"/>
      <c r="H17" s="20" t="str">
        <f aca="false">IF(E17="","",IF(G17&lt;&gt;"",MAX(0,G17-E17),MAX(0,Parametres!$C$6-E17)))</f>
        <v/>
      </c>
      <c r="I17" s="20" t="str">
        <f aca="false">IF(E17="","",IF(G17&lt;&gt;"","Réglée",IF(H17&gt;0,"En retard","À échoir")))</f>
        <v/>
      </c>
      <c r="J17" s="29" t="str">
        <f aca="false">IF(E17="","",IF(G17&lt;&gt;"","—",IF(H17&gt;=Parametres!$C$15,"Mise en demeure",IF(H17&gt;=Parametres!$C$14,"Recommandé avec AR",IF(H17&gt;=Parametres!$C$13,"Relance ferme + appel",IF(H17&gt;=Parametres!$C$12,"Rappel par courriel",IF(Parametres!$C$6&gt;=E17-Parametres!$C$11,"Pré-relance","—")))))))</f>
        <v/>
      </c>
      <c r="K17" s="30" t="str">
        <f aca="false">IF(E17="","",IF(H17&gt;0,F17*Parametres!$C$7/100*H17/365,0))</f>
        <v/>
      </c>
      <c r="L17" s="30" t="str">
        <f aca="false">IF(E17="","",IF(H17&gt;0,Parametres!$C$8,0))</f>
        <v/>
      </c>
      <c r="M17" s="30" t="str">
        <f aca="false">IF(E17="","",IF(G17&lt;&gt;"",K17+L17,F17+K17+L17))</f>
        <v/>
      </c>
    </row>
    <row r="18" customFormat="false" ht="15" hidden="false" customHeight="false" outlineLevel="0" collapsed="false">
      <c r="A18" s="26"/>
      <c r="B18" s="26"/>
      <c r="C18" s="26"/>
      <c r="D18" s="27"/>
      <c r="E18" s="27"/>
      <c r="F18" s="28"/>
      <c r="G18" s="27"/>
      <c r="H18" s="20" t="str">
        <f aca="false">IF(E18="","",IF(G18&lt;&gt;"",MAX(0,G18-E18),MAX(0,Parametres!$C$6-E18)))</f>
        <v/>
      </c>
      <c r="I18" s="20" t="str">
        <f aca="false">IF(E18="","",IF(G18&lt;&gt;"","Réglée",IF(H18&gt;0,"En retard","À échoir")))</f>
        <v/>
      </c>
      <c r="J18" s="29" t="str">
        <f aca="false">IF(E18="","",IF(G18&lt;&gt;"","—",IF(H18&gt;=Parametres!$C$15,"Mise en demeure",IF(H18&gt;=Parametres!$C$14,"Recommandé avec AR",IF(H18&gt;=Parametres!$C$13,"Relance ferme + appel",IF(H18&gt;=Parametres!$C$12,"Rappel par courriel",IF(Parametres!$C$6&gt;=E18-Parametres!$C$11,"Pré-relance","—")))))))</f>
        <v/>
      </c>
      <c r="K18" s="30" t="str">
        <f aca="false">IF(E18="","",IF(H18&gt;0,F18*Parametres!$C$7/100*H18/365,0))</f>
        <v/>
      </c>
      <c r="L18" s="30" t="str">
        <f aca="false">IF(E18="","",IF(H18&gt;0,Parametres!$C$8,0))</f>
        <v/>
      </c>
      <c r="M18" s="30" t="str">
        <f aca="false">IF(E18="","",IF(G18&lt;&gt;"",K18+L18,F18+K18+L18))</f>
        <v/>
      </c>
    </row>
    <row r="19" customFormat="false" ht="15" hidden="false" customHeight="false" outlineLevel="0" collapsed="false">
      <c r="A19" s="26"/>
      <c r="B19" s="26"/>
      <c r="C19" s="26"/>
      <c r="D19" s="27"/>
      <c r="E19" s="27"/>
      <c r="F19" s="28"/>
      <c r="G19" s="27"/>
      <c r="H19" s="20" t="str">
        <f aca="false">IF(E19="","",IF(G19&lt;&gt;"",MAX(0,G19-E19),MAX(0,Parametres!$C$6-E19)))</f>
        <v/>
      </c>
      <c r="I19" s="20" t="str">
        <f aca="false">IF(E19="","",IF(G19&lt;&gt;"","Réglée",IF(H19&gt;0,"En retard","À échoir")))</f>
        <v/>
      </c>
      <c r="J19" s="29" t="str">
        <f aca="false">IF(E19="","",IF(G19&lt;&gt;"","—",IF(H19&gt;=Parametres!$C$15,"Mise en demeure",IF(H19&gt;=Parametres!$C$14,"Recommandé avec AR",IF(H19&gt;=Parametres!$C$13,"Relance ferme + appel",IF(H19&gt;=Parametres!$C$12,"Rappel par courriel",IF(Parametres!$C$6&gt;=E19-Parametres!$C$11,"Pré-relance","—")))))))</f>
        <v/>
      </c>
      <c r="K19" s="30" t="str">
        <f aca="false">IF(E19="","",IF(H19&gt;0,F19*Parametres!$C$7/100*H19/365,0))</f>
        <v/>
      </c>
      <c r="L19" s="30" t="str">
        <f aca="false">IF(E19="","",IF(H19&gt;0,Parametres!$C$8,0))</f>
        <v/>
      </c>
      <c r="M19" s="30" t="str">
        <f aca="false">IF(E19="","",IF(G19&lt;&gt;"",K19+L19,F19+K19+L19))</f>
        <v/>
      </c>
    </row>
    <row r="20" customFormat="false" ht="15" hidden="false" customHeight="false" outlineLevel="0" collapsed="false">
      <c r="A20" s="26"/>
      <c r="B20" s="26"/>
      <c r="C20" s="26"/>
      <c r="D20" s="27"/>
      <c r="E20" s="27"/>
      <c r="F20" s="28"/>
      <c r="G20" s="27"/>
      <c r="H20" s="20" t="str">
        <f aca="false">IF(E20="","",IF(G20&lt;&gt;"",MAX(0,G20-E20),MAX(0,Parametres!$C$6-E20)))</f>
        <v/>
      </c>
      <c r="I20" s="20" t="str">
        <f aca="false">IF(E20="","",IF(G20&lt;&gt;"","Réglée",IF(H20&gt;0,"En retard","À échoir")))</f>
        <v/>
      </c>
      <c r="J20" s="29" t="str">
        <f aca="false">IF(E20="","",IF(G20&lt;&gt;"","—",IF(H20&gt;=Parametres!$C$15,"Mise en demeure",IF(H20&gt;=Parametres!$C$14,"Recommandé avec AR",IF(H20&gt;=Parametres!$C$13,"Relance ferme + appel",IF(H20&gt;=Parametres!$C$12,"Rappel par courriel",IF(Parametres!$C$6&gt;=E20-Parametres!$C$11,"Pré-relance","—")))))))</f>
        <v/>
      </c>
      <c r="K20" s="30" t="str">
        <f aca="false">IF(E20="","",IF(H20&gt;0,F20*Parametres!$C$7/100*H20/365,0))</f>
        <v/>
      </c>
      <c r="L20" s="30" t="str">
        <f aca="false">IF(E20="","",IF(H20&gt;0,Parametres!$C$8,0))</f>
        <v/>
      </c>
      <c r="M20" s="30" t="str">
        <f aca="false">IF(E20="","",IF(G20&lt;&gt;"",K20+L20,F20+K20+L20))</f>
        <v/>
      </c>
    </row>
    <row r="21" customFormat="false" ht="15" hidden="false" customHeight="false" outlineLevel="0" collapsed="false">
      <c r="A21" s="26"/>
      <c r="B21" s="26"/>
      <c r="C21" s="26"/>
      <c r="D21" s="27"/>
      <c r="E21" s="27"/>
      <c r="F21" s="28"/>
      <c r="G21" s="27"/>
      <c r="H21" s="20" t="str">
        <f aca="false">IF(E21="","",IF(G21&lt;&gt;"",MAX(0,G21-E21),MAX(0,Parametres!$C$6-E21)))</f>
        <v/>
      </c>
      <c r="I21" s="20" t="str">
        <f aca="false">IF(E21="","",IF(G21&lt;&gt;"","Réglée",IF(H21&gt;0,"En retard","À échoir")))</f>
        <v/>
      </c>
      <c r="J21" s="29" t="str">
        <f aca="false">IF(E21="","",IF(G21&lt;&gt;"","—",IF(H21&gt;=Parametres!$C$15,"Mise en demeure",IF(H21&gt;=Parametres!$C$14,"Recommandé avec AR",IF(H21&gt;=Parametres!$C$13,"Relance ferme + appel",IF(H21&gt;=Parametres!$C$12,"Rappel par courriel",IF(Parametres!$C$6&gt;=E21-Parametres!$C$11,"Pré-relance","—")))))))</f>
        <v/>
      </c>
      <c r="K21" s="30" t="str">
        <f aca="false">IF(E21="","",IF(H21&gt;0,F21*Parametres!$C$7/100*H21/365,0))</f>
        <v/>
      </c>
      <c r="L21" s="30" t="str">
        <f aca="false">IF(E21="","",IF(H21&gt;0,Parametres!$C$8,0))</f>
        <v/>
      </c>
      <c r="M21" s="30" t="str">
        <f aca="false">IF(E21="","",IF(G21&lt;&gt;"",K21+L21,F21+K21+L21))</f>
        <v/>
      </c>
    </row>
    <row r="22" customFormat="false" ht="15" hidden="false" customHeight="false" outlineLevel="0" collapsed="false">
      <c r="A22" s="26"/>
      <c r="B22" s="26"/>
      <c r="C22" s="26"/>
      <c r="D22" s="27"/>
      <c r="E22" s="27"/>
      <c r="F22" s="28"/>
      <c r="G22" s="27"/>
      <c r="H22" s="20" t="str">
        <f aca="false">IF(E22="","",IF(G22&lt;&gt;"",MAX(0,G22-E22),MAX(0,Parametres!$C$6-E22)))</f>
        <v/>
      </c>
      <c r="I22" s="20" t="str">
        <f aca="false">IF(E22="","",IF(G22&lt;&gt;"","Réglée",IF(H22&gt;0,"En retard","À échoir")))</f>
        <v/>
      </c>
      <c r="J22" s="29" t="str">
        <f aca="false">IF(E22="","",IF(G22&lt;&gt;"","—",IF(H22&gt;=Parametres!$C$15,"Mise en demeure",IF(H22&gt;=Parametres!$C$14,"Recommandé avec AR",IF(H22&gt;=Parametres!$C$13,"Relance ferme + appel",IF(H22&gt;=Parametres!$C$12,"Rappel par courriel",IF(Parametres!$C$6&gt;=E22-Parametres!$C$11,"Pré-relance","—")))))))</f>
        <v/>
      </c>
      <c r="K22" s="30" t="str">
        <f aca="false">IF(E22="","",IF(H22&gt;0,F22*Parametres!$C$7/100*H22/365,0))</f>
        <v/>
      </c>
      <c r="L22" s="30" t="str">
        <f aca="false">IF(E22="","",IF(H22&gt;0,Parametres!$C$8,0))</f>
        <v/>
      </c>
      <c r="M22" s="30" t="str">
        <f aca="false">IF(E22="","",IF(G22&lt;&gt;"",K22+L22,F22+K22+L22))</f>
        <v/>
      </c>
    </row>
    <row r="23" customFormat="false" ht="15" hidden="false" customHeight="false" outlineLevel="0" collapsed="false">
      <c r="A23" s="26"/>
      <c r="B23" s="26"/>
      <c r="C23" s="26"/>
      <c r="D23" s="27"/>
      <c r="E23" s="27"/>
      <c r="F23" s="28"/>
      <c r="G23" s="27"/>
      <c r="H23" s="20" t="str">
        <f aca="false">IF(E23="","",IF(G23&lt;&gt;"",MAX(0,G23-E23),MAX(0,Parametres!$C$6-E23)))</f>
        <v/>
      </c>
      <c r="I23" s="20" t="str">
        <f aca="false">IF(E23="","",IF(G23&lt;&gt;"","Réglée",IF(H23&gt;0,"En retard","À échoir")))</f>
        <v/>
      </c>
      <c r="J23" s="29" t="str">
        <f aca="false">IF(E23="","",IF(G23&lt;&gt;"","—",IF(H23&gt;=Parametres!$C$15,"Mise en demeure",IF(H23&gt;=Parametres!$C$14,"Recommandé avec AR",IF(H23&gt;=Parametres!$C$13,"Relance ferme + appel",IF(H23&gt;=Parametres!$C$12,"Rappel par courriel",IF(Parametres!$C$6&gt;=E23-Parametres!$C$11,"Pré-relance","—")))))))</f>
        <v/>
      </c>
      <c r="K23" s="30" t="str">
        <f aca="false">IF(E23="","",IF(H23&gt;0,F23*Parametres!$C$7/100*H23/365,0))</f>
        <v/>
      </c>
      <c r="L23" s="30" t="str">
        <f aca="false">IF(E23="","",IF(H23&gt;0,Parametres!$C$8,0))</f>
        <v/>
      </c>
      <c r="M23" s="30" t="str">
        <f aca="false">IF(E23="","",IF(G23&lt;&gt;"",K23+L23,F23+K23+L23))</f>
        <v/>
      </c>
    </row>
    <row r="24" customFormat="false" ht="15" hidden="false" customHeight="false" outlineLevel="0" collapsed="false">
      <c r="A24" s="26"/>
      <c r="B24" s="26"/>
      <c r="C24" s="26"/>
      <c r="D24" s="27"/>
      <c r="E24" s="27"/>
      <c r="F24" s="28"/>
      <c r="G24" s="27"/>
      <c r="H24" s="20" t="str">
        <f aca="false">IF(E24="","",IF(G24&lt;&gt;"",MAX(0,G24-E24),MAX(0,Parametres!$C$6-E24)))</f>
        <v/>
      </c>
      <c r="I24" s="20" t="str">
        <f aca="false">IF(E24="","",IF(G24&lt;&gt;"","Réglée",IF(H24&gt;0,"En retard","À échoir")))</f>
        <v/>
      </c>
      <c r="J24" s="29" t="str">
        <f aca="false">IF(E24="","",IF(G24&lt;&gt;"","—",IF(H24&gt;=Parametres!$C$15,"Mise en demeure",IF(H24&gt;=Parametres!$C$14,"Recommandé avec AR",IF(H24&gt;=Parametres!$C$13,"Relance ferme + appel",IF(H24&gt;=Parametres!$C$12,"Rappel par courriel",IF(Parametres!$C$6&gt;=E24-Parametres!$C$11,"Pré-relance","—")))))))</f>
        <v/>
      </c>
      <c r="K24" s="30" t="str">
        <f aca="false">IF(E24="","",IF(H24&gt;0,F24*Parametres!$C$7/100*H24/365,0))</f>
        <v/>
      </c>
      <c r="L24" s="30" t="str">
        <f aca="false">IF(E24="","",IF(H24&gt;0,Parametres!$C$8,0))</f>
        <v/>
      </c>
      <c r="M24" s="30" t="str">
        <f aca="false">IF(E24="","",IF(G24&lt;&gt;"",K24+L24,F24+K24+L24))</f>
        <v/>
      </c>
    </row>
    <row r="25" customFormat="false" ht="15" hidden="false" customHeight="false" outlineLevel="0" collapsed="false">
      <c r="A25" s="26"/>
      <c r="B25" s="26"/>
      <c r="C25" s="26"/>
      <c r="D25" s="27"/>
      <c r="E25" s="27"/>
      <c r="F25" s="28"/>
      <c r="G25" s="27"/>
      <c r="H25" s="20" t="str">
        <f aca="false">IF(E25="","",IF(G25&lt;&gt;"",MAX(0,G25-E25),MAX(0,Parametres!$C$6-E25)))</f>
        <v/>
      </c>
      <c r="I25" s="20" t="str">
        <f aca="false">IF(E25="","",IF(G25&lt;&gt;"","Réglée",IF(H25&gt;0,"En retard","À échoir")))</f>
        <v/>
      </c>
      <c r="J25" s="29" t="str">
        <f aca="false">IF(E25="","",IF(G25&lt;&gt;"","—",IF(H25&gt;=Parametres!$C$15,"Mise en demeure",IF(H25&gt;=Parametres!$C$14,"Recommandé avec AR",IF(H25&gt;=Parametres!$C$13,"Relance ferme + appel",IF(H25&gt;=Parametres!$C$12,"Rappel par courriel",IF(Parametres!$C$6&gt;=E25-Parametres!$C$11,"Pré-relance","—")))))))</f>
        <v/>
      </c>
      <c r="K25" s="30" t="str">
        <f aca="false">IF(E25="","",IF(H25&gt;0,F25*Parametres!$C$7/100*H25/365,0))</f>
        <v/>
      </c>
      <c r="L25" s="30" t="str">
        <f aca="false">IF(E25="","",IF(H25&gt;0,Parametres!$C$8,0))</f>
        <v/>
      </c>
      <c r="M25" s="30" t="str">
        <f aca="false">IF(E25="","",IF(G25&lt;&gt;"",K25+L25,F25+K25+L25))</f>
        <v/>
      </c>
    </row>
    <row r="26" customFormat="false" ht="15" hidden="false" customHeight="false" outlineLevel="0" collapsed="false">
      <c r="A26" s="26"/>
      <c r="B26" s="26"/>
      <c r="C26" s="26"/>
      <c r="D26" s="27"/>
      <c r="E26" s="27"/>
      <c r="F26" s="28"/>
      <c r="G26" s="27"/>
      <c r="H26" s="20" t="str">
        <f aca="false">IF(E26="","",IF(G26&lt;&gt;"",MAX(0,G26-E26),MAX(0,Parametres!$C$6-E26)))</f>
        <v/>
      </c>
      <c r="I26" s="20" t="str">
        <f aca="false">IF(E26="","",IF(G26&lt;&gt;"","Réglée",IF(H26&gt;0,"En retard","À échoir")))</f>
        <v/>
      </c>
      <c r="J26" s="29" t="str">
        <f aca="false">IF(E26="","",IF(G26&lt;&gt;"","—",IF(H26&gt;=Parametres!$C$15,"Mise en demeure",IF(H26&gt;=Parametres!$C$14,"Recommandé avec AR",IF(H26&gt;=Parametres!$C$13,"Relance ferme + appel",IF(H26&gt;=Parametres!$C$12,"Rappel par courriel",IF(Parametres!$C$6&gt;=E26-Parametres!$C$11,"Pré-relance","—")))))))</f>
        <v/>
      </c>
      <c r="K26" s="30" t="str">
        <f aca="false">IF(E26="","",IF(H26&gt;0,F26*Parametres!$C$7/100*H26/365,0))</f>
        <v/>
      </c>
      <c r="L26" s="30" t="str">
        <f aca="false">IF(E26="","",IF(H26&gt;0,Parametres!$C$8,0))</f>
        <v/>
      </c>
      <c r="M26" s="30" t="str">
        <f aca="false">IF(E26="","",IF(G26&lt;&gt;"",K26+L26,F26+K26+L26))</f>
        <v/>
      </c>
    </row>
    <row r="27" customFormat="false" ht="15" hidden="false" customHeight="false" outlineLevel="0" collapsed="false">
      <c r="A27" s="26"/>
      <c r="B27" s="26"/>
      <c r="C27" s="26"/>
      <c r="D27" s="27"/>
      <c r="E27" s="27"/>
      <c r="F27" s="28"/>
      <c r="G27" s="27"/>
      <c r="H27" s="20" t="str">
        <f aca="false">IF(E27="","",IF(G27&lt;&gt;"",MAX(0,G27-E27),MAX(0,Parametres!$C$6-E27)))</f>
        <v/>
      </c>
      <c r="I27" s="20" t="str">
        <f aca="false">IF(E27="","",IF(G27&lt;&gt;"","Réglée",IF(H27&gt;0,"En retard","À échoir")))</f>
        <v/>
      </c>
      <c r="J27" s="29" t="str">
        <f aca="false">IF(E27="","",IF(G27&lt;&gt;"","—",IF(H27&gt;=Parametres!$C$15,"Mise en demeure",IF(H27&gt;=Parametres!$C$14,"Recommandé avec AR",IF(H27&gt;=Parametres!$C$13,"Relance ferme + appel",IF(H27&gt;=Parametres!$C$12,"Rappel par courriel",IF(Parametres!$C$6&gt;=E27-Parametres!$C$11,"Pré-relance","—")))))))</f>
        <v/>
      </c>
      <c r="K27" s="30" t="str">
        <f aca="false">IF(E27="","",IF(H27&gt;0,F27*Parametres!$C$7/100*H27/365,0))</f>
        <v/>
      </c>
      <c r="L27" s="30" t="str">
        <f aca="false">IF(E27="","",IF(H27&gt;0,Parametres!$C$8,0))</f>
        <v/>
      </c>
      <c r="M27" s="30" t="str">
        <f aca="false">IF(E27="","",IF(G27&lt;&gt;"",K27+L27,F27+K27+L27))</f>
        <v/>
      </c>
    </row>
    <row r="28" customFormat="false" ht="15" hidden="false" customHeight="false" outlineLevel="0" collapsed="false">
      <c r="A28" s="26"/>
      <c r="B28" s="26"/>
      <c r="C28" s="26"/>
      <c r="D28" s="27"/>
      <c r="E28" s="27"/>
      <c r="F28" s="28"/>
      <c r="G28" s="27"/>
      <c r="H28" s="20" t="str">
        <f aca="false">IF(E28="","",IF(G28&lt;&gt;"",MAX(0,G28-E28),MAX(0,Parametres!$C$6-E28)))</f>
        <v/>
      </c>
      <c r="I28" s="20" t="str">
        <f aca="false">IF(E28="","",IF(G28&lt;&gt;"","Réglée",IF(H28&gt;0,"En retard","À échoir")))</f>
        <v/>
      </c>
      <c r="J28" s="29" t="str">
        <f aca="false">IF(E28="","",IF(G28&lt;&gt;"","—",IF(H28&gt;=Parametres!$C$15,"Mise en demeure",IF(H28&gt;=Parametres!$C$14,"Recommandé avec AR",IF(H28&gt;=Parametres!$C$13,"Relance ferme + appel",IF(H28&gt;=Parametres!$C$12,"Rappel par courriel",IF(Parametres!$C$6&gt;=E28-Parametres!$C$11,"Pré-relance","—")))))))</f>
        <v/>
      </c>
      <c r="K28" s="30" t="str">
        <f aca="false">IF(E28="","",IF(H28&gt;0,F28*Parametres!$C$7/100*H28/365,0))</f>
        <v/>
      </c>
      <c r="L28" s="30" t="str">
        <f aca="false">IF(E28="","",IF(H28&gt;0,Parametres!$C$8,0))</f>
        <v/>
      </c>
      <c r="M28" s="30" t="str">
        <f aca="false">IF(E28="","",IF(G28&lt;&gt;"",K28+L28,F28+K28+L28))</f>
        <v/>
      </c>
    </row>
    <row r="29" customFormat="false" ht="15" hidden="false" customHeight="false" outlineLevel="0" collapsed="false">
      <c r="A29" s="26"/>
      <c r="B29" s="26"/>
      <c r="C29" s="26"/>
      <c r="D29" s="27"/>
      <c r="E29" s="27"/>
      <c r="F29" s="28"/>
      <c r="G29" s="27"/>
      <c r="H29" s="20" t="str">
        <f aca="false">IF(E29="","",IF(G29&lt;&gt;"",MAX(0,G29-E29),MAX(0,Parametres!$C$6-E29)))</f>
        <v/>
      </c>
      <c r="I29" s="20" t="str">
        <f aca="false">IF(E29="","",IF(G29&lt;&gt;"","Réglée",IF(H29&gt;0,"En retard","À échoir")))</f>
        <v/>
      </c>
      <c r="J29" s="29" t="str">
        <f aca="false">IF(E29="","",IF(G29&lt;&gt;"","—",IF(H29&gt;=Parametres!$C$15,"Mise en demeure",IF(H29&gt;=Parametres!$C$14,"Recommandé avec AR",IF(H29&gt;=Parametres!$C$13,"Relance ferme + appel",IF(H29&gt;=Parametres!$C$12,"Rappel par courriel",IF(Parametres!$C$6&gt;=E29-Parametres!$C$11,"Pré-relance","—")))))))</f>
        <v/>
      </c>
      <c r="K29" s="30" t="str">
        <f aca="false">IF(E29="","",IF(H29&gt;0,F29*Parametres!$C$7/100*H29/365,0))</f>
        <v/>
      </c>
      <c r="L29" s="30" t="str">
        <f aca="false">IF(E29="","",IF(H29&gt;0,Parametres!$C$8,0))</f>
        <v/>
      </c>
      <c r="M29" s="30" t="str">
        <f aca="false">IF(E29="","",IF(G29&lt;&gt;"",K29+L29,F29+K29+L29))</f>
        <v/>
      </c>
    </row>
    <row r="30" customFormat="false" ht="15" hidden="false" customHeight="false" outlineLevel="0" collapsed="false">
      <c r="A30" s="26"/>
      <c r="B30" s="26"/>
      <c r="C30" s="26"/>
      <c r="D30" s="27"/>
      <c r="E30" s="27"/>
      <c r="F30" s="28"/>
      <c r="G30" s="27"/>
      <c r="H30" s="20" t="str">
        <f aca="false">IF(E30="","",IF(G30&lt;&gt;"",MAX(0,G30-E30),MAX(0,Parametres!$C$6-E30)))</f>
        <v/>
      </c>
      <c r="I30" s="20" t="str">
        <f aca="false">IF(E30="","",IF(G30&lt;&gt;"","Réglée",IF(H30&gt;0,"En retard","À échoir")))</f>
        <v/>
      </c>
      <c r="J30" s="29" t="str">
        <f aca="false">IF(E30="","",IF(G30&lt;&gt;"","—",IF(H30&gt;=Parametres!$C$15,"Mise en demeure",IF(H30&gt;=Parametres!$C$14,"Recommandé avec AR",IF(H30&gt;=Parametres!$C$13,"Relance ferme + appel",IF(H30&gt;=Parametres!$C$12,"Rappel par courriel",IF(Parametres!$C$6&gt;=E30-Parametres!$C$11,"Pré-relance","—")))))))</f>
        <v/>
      </c>
      <c r="K30" s="30" t="str">
        <f aca="false">IF(E30="","",IF(H30&gt;0,F30*Parametres!$C$7/100*H30/365,0))</f>
        <v/>
      </c>
      <c r="L30" s="30" t="str">
        <f aca="false">IF(E30="","",IF(H30&gt;0,Parametres!$C$8,0))</f>
        <v/>
      </c>
      <c r="M30" s="30" t="str">
        <f aca="false">IF(E30="","",IF(G30&lt;&gt;"",K30+L30,F30+K30+L30))</f>
        <v/>
      </c>
    </row>
    <row r="31" customFormat="false" ht="15" hidden="false" customHeight="false" outlineLevel="0" collapsed="false">
      <c r="A31" s="26"/>
      <c r="B31" s="26"/>
      <c r="C31" s="26"/>
      <c r="D31" s="27"/>
      <c r="E31" s="27"/>
      <c r="F31" s="28"/>
      <c r="G31" s="27"/>
      <c r="H31" s="20" t="str">
        <f aca="false">IF(E31="","",IF(G31&lt;&gt;"",MAX(0,G31-E31),MAX(0,Parametres!$C$6-E31)))</f>
        <v/>
      </c>
      <c r="I31" s="20" t="str">
        <f aca="false">IF(E31="","",IF(G31&lt;&gt;"","Réglée",IF(H31&gt;0,"En retard","À échoir")))</f>
        <v/>
      </c>
      <c r="J31" s="29" t="str">
        <f aca="false">IF(E31="","",IF(G31&lt;&gt;"","—",IF(H31&gt;=Parametres!$C$15,"Mise en demeure",IF(H31&gt;=Parametres!$C$14,"Recommandé avec AR",IF(H31&gt;=Parametres!$C$13,"Relance ferme + appel",IF(H31&gt;=Parametres!$C$12,"Rappel par courriel",IF(Parametres!$C$6&gt;=E31-Parametres!$C$11,"Pré-relance","—")))))))</f>
        <v/>
      </c>
      <c r="K31" s="30" t="str">
        <f aca="false">IF(E31="","",IF(H31&gt;0,F31*Parametres!$C$7/100*H31/365,0))</f>
        <v/>
      </c>
      <c r="L31" s="30" t="str">
        <f aca="false">IF(E31="","",IF(H31&gt;0,Parametres!$C$8,0))</f>
        <v/>
      </c>
      <c r="M31" s="30" t="str">
        <f aca="false">IF(E31="","",IF(G31&lt;&gt;"",K31+L31,F31+K31+L31))</f>
        <v/>
      </c>
    </row>
    <row r="32" customFormat="false" ht="15" hidden="false" customHeight="false" outlineLevel="0" collapsed="false">
      <c r="A32" s="26"/>
      <c r="B32" s="26"/>
      <c r="C32" s="26"/>
      <c r="D32" s="27"/>
      <c r="E32" s="27"/>
      <c r="F32" s="28"/>
      <c r="G32" s="27"/>
      <c r="H32" s="20" t="str">
        <f aca="false">IF(E32="","",IF(G32&lt;&gt;"",MAX(0,G32-E32),MAX(0,Parametres!$C$6-E32)))</f>
        <v/>
      </c>
      <c r="I32" s="20" t="str">
        <f aca="false">IF(E32="","",IF(G32&lt;&gt;"","Réglée",IF(H32&gt;0,"En retard","À échoir")))</f>
        <v/>
      </c>
      <c r="J32" s="29" t="str">
        <f aca="false">IF(E32="","",IF(G32&lt;&gt;"","—",IF(H32&gt;=Parametres!$C$15,"Mise en demeure",IF(H32&gt;=Parametres!$C$14,"Recommandé avec AR",IF(H32&gt;=Parametres!$C$13,"Relance ferme + appel",IF(H32&gt;=Parametres!$C$12,"Rappel par courriel",IF(Parametres!$C$6&gt;=E32-Parametres!$C$11,"Pré-relance","—")))))))</f>
        <v/>
      </c>
      <c r="K32" s="30" t="str">
        <f aca="false">IF(E32="","",IF(H32&gt;0,F32*Parametres!$C$7/100*H32/365,0))</f>
        <v/>
      </c>
      <c r="L32" s="30" t="str">
        <f aca="false">IF(E32="","",IF(H32&gt;0,Parametres!$C$8,0))</f>
        <v/>
      </c>
      <c r="M32" s="30" t="str">
        <f aca="false">IF(E32="","",IF(G32&lt;&gt;"",K32+L32,F32+K32+L32))</f>
        <v/>
      </c>
    </row>
    <row r="33" customFormat="false" ht="15" hidden="false" customHeight="false" outlineLevel="0" collapsed="false">
      <c r="A33" s="26"/>
      <c r="B33" s="26"/>
      <c r="C33" s="26"/>
      <c r="D33" s="27"/>
      <c r="E33" s="27"/>
      <c r="F33" s="28"/>
      <c r="G33" s="27"/>
      <c r="H33" s="20" t="str">
        <f aca="false">IF(E33="","",IF(G33&lt;&gt;"",MAX(0,G33-E33),MAX(0,Parametres!$C$6-E33)))</f>
        <v/>
      </c>
      <c r="I33" s="20" t="str">
        <f aca="false">IF(E33="","",IF(G33&lt;&gt;"","Réglée",IF(H33&gt;0,"En retard","À échoir")))</f>
        <v/>
      </c>
      <c r="J33" s="29" t="str">
        <f aca="false">IF(E33="","",IF(G33&lt;&gt;"","—",IF(H33&gt;=Parametres!$C$15,"Mise en demeure",IF(H33&gt;=Parametres!$C$14,"Recommandé avec AR",IF(H33&gt;=Parametres!$C$13,"Relance ferme + appel",IF(H33&gt;=Parametres!$C$12,"Rappel par courriel",IF(Parametres!$C$6&gt;=E33-Parametres!$C$11,"Pré-relance","—")))))))</f>
        <v/>
      </c>
      <c r="K33" s="30" t="str">
        <f aca="false">IF(E33="","",IF(H33&gt;0,F33*Parametres!$C$7/100*H33/365,0))</f>
        <v/>
      </c>
      <c r="L33" s="30" t="str">
        <f aca="false">IF(E33="","",IF(H33&gt;0,Parametres!$C$8,0))</f>
        <v/>
      </c>
      <c r="M33" s="30" t="str">
        <f aca="false">IF(E33="","",IF(G33&lt;&gt;"",K33+L33,F33+K33+L33))</f>
        <v/>
      </c>
    </row>
    <row r="34" customFormat="false" ht="15" hidden="false" customHeight="false" outlineLevel="0" collapsed="false">
      <c r="A34" s="26"/>
      <c r="B34" s="26"/>
      <c r="C34" s="26"/>
      <c r="D34" s="27"/>
      <c r="E34" s="27"/>
      <c r="F34" s="28"/>
      <c r="G34" s="27"/>
      <c r="H34" s="20" t="str">
        <f aca="false">IF(E34="","",IF(G34&lt;&gt;"",MAX(0,G34-E34),MAX(0,Parametres!$C$6-E34)))</f>
        <v/>
      </c>
      <c r="I34" s="20" t="str">
        <f aca="false">IF(E34="","",IF(G34&lt;&gt;"","Réglée",IF(H34&gt;0,"En retard","À échoir")))</f>
        <v/>
      </c>
      <c r="J34" s="29" t="str">
        <f aca="false">IF(E34="","",IF(G34&lt;&gt;"","—",IF(H34&gt;=Parametres!$C$15,"Mise en demeure",IF(H34&gt;=Parametres!$C$14,"Recommandé avec AR",IF(H34&gt;=Parametres!$C$13,"Relance ferme + appel",IF(H34&gt;=Parametres!$C$12,"Rappel par courriel",IF(Parametres!$C$6&gt;=E34-Parametres!$C$11,"Pré-relance","—")))))))</f>
        <v/>
      </c>
      <c r="K34" s="30" t="str">
        <f aca="false">IF(E34="","",IF(H34&gt;0,F34*Parametres!$C$7/100*H34/365,0))</f>
        <v/>
      </c>
      <c r="L34" s="30" t="str">
        <f aca="false">IF(E34="","",IF(H34&gt;0,Parametres!$C$8,0))</f>
        <v/>
      </c>
      <c r="M34" s="30" t="str">
        <f aca="false">IF(E34="","",IF(G34&lt;&gt;"",K34+L34,F34+K34+L34))</f>
        <v/>
      </c>
    </row>
    <row r="35" customFormat="false" ht="15" hidden="false" customHeight="false" outlineLevel="0" collapsed="false">
      <c r="A35" s="26"/>
      <c r="B35" s="26"/>
      <c r="C35" s="26"/>
      <c r="D35" s="27"/>
      <c r="E35" s="27"/>
      <c r="F35" s="28"/>
      <c r="G35" s="27"/>
      <c r="H35" s="20" t="str">
        <f aca="false">IF(E35="","",IF(G35&lt;&gt;"",MAX(0,G35-E35),MAX(0,Parametres!$C$6-E35)))</f>
        <v/>
      </c>
      <c r="I35" s="20" t="str">
        <f aca="false">IF(E35="","",IF(G35&lt;&gt;"","Réglée",IF(H35&gt;0,"En retard","À échoir")))</f>
        <v/>
      </c>
      <c r="J35" s="29" t="str">
        <f aca="false">IF(E35="","",IF(G35&lt;&gt;"","—",IF(H35&gt;=Parametres!$C$15,"Mise en demeure",IF(H35&gt;=Parametres!$C$14,"Recommandé avec AR",IF(H35&gt;=Parametres!$C$13,"Relance ferme + appel",IF(H35&gt;=Parametres!$C$12,"Rappel par courriel",IF(Parametres!$C$6&gt;=E35-Parametres!$C$11,"Pré-relance","—")))))))</f>
        <v/>
      </c>
      <c r="K35" s="30" t="str">
        <f aca="false">IF(E35="","",IF(H35&gt;0,F35*Parametres!$C$7/100*H35/365,0))</f>
        <v/>
      </c>
      <c r="L35" s="30" t="str">
        <f aca="false">IF(E35="","",IF(H35&gt;0,Parametres!$C$8,0))</f>
        <v/>
      </c>
      <c r="M35" s="30" t="str">
        <f aca="false">IF(E35="","",IF(G35&lt;&gt;"",K35+L35,F35+K35+L35))</f>
        <v/>
      </c>
    </row>
    <row r="36" customFormat="false" ht="15" hidden="false" customHeight="false" outlineLevel="0" collapsed="false">
      <c r="A36" s="26"/>
      <c r="B36" s="26"/>
      <c r="C36" s="26"/>
      <c r="D36" s="27"/>
      <c r="E36" s="27"/>
      <c r="F36" s="28"/>
      <c r="G36" s="27"/>
      <c r="H36" s="20" t="str">
        <f aca="false">IF(E36="","",IF(G36&lt;&gt;"",MAX(0,G36-E36),MAX(0,Parametres!$C$6-E36)))</f>
        <v/>
      </c>
      <c r="I36" s="20" t="str">
        <f aca="false">IF(E36="","",IF(G36&lt;&gt;"","Réglée",IF(H36&gt;0,"En retard","À échoir")))</f>
        <v/>
      </c>
      <c r="J36" s="29" t="str">
        <f aca="false">IF(E36="","",IF(G36&lt;&gt;"","—",IF(H36&gt;=Parametres!$C$15,"Mise en demeure",IF(H36&gt;=Parametres!$C$14,"Recommandé avec AR",IF(H36&gt;=Parametres!$C$13,"Relance ferme + appel",IF(H36&gt;=Parametres!$C$12,"Rappel par courriel",IF(Parametres!$C$6&gt;=E36-Parametres!$C$11,"Pré-relance","—")))))))</f>
        <v/>
      </c>
      <c r="K36" s="30" t="str">
        <f aca="false">IF(E36="","",IF(H36&gt;0,F36*Parametres!$C$7/100*H36/365,0))</f>
        <v/>
      </c>
      <c r="L36" s="30" t="str">
        <f aca="false">IF(E36="","",IF(H36&gt;0,Parametres!$C$8,0))</f>
        <v/>
      </c>
      <c r="M36" s="30" t="str">
        <f aca="false">IF(E36="","",IF(G36&lt;&gt;"",K36+L36,F36+K36+L36))</f>
        <v/>
      </c>
    </row>
    <row r="37" customFormat="false" ht="15" hidden="false" customHeight="false" outlineLevel="0" collapsed="false">
      <c r="A37" s="26"/>
      <c r="B37" s="26"/>
      <c r="C37" s="26"/>
      <c r="D37" s="27"/>
      <c r="E37" s="27"/>
      <c r="F37" s="28"/>
      <c r="G37" s="27"/>
      <c r="H37" s="20" t="str">
        <f aca="false">IF(E37="","",IF(G37&lt;&gt;"",MAX(0,G37-E37),MAX(0,Parametres!$C$6-E37)))</f>
        <v/>
      </c>
      <c r="I37" s="20" t="str">
        <f aca="false">IF(E37="","",IF(G37&lt;&gt;"","Réglée",IF(H37&gt;0,"En retard","À échoir")))</f>
        <v/>
      </c>
      <c r="J37" s="29" t="str">
        <f aca="false">IF(E37="","",IF(G37&lt;&gt;"","—",IF(H37&gt;=Parametres!$C$15,"Mise en demeure",IF(H37&gt;=Parametres!$C$14,"Recommandé avec AR",IF(H37&gt;=Parametres!$C$13,"Relance ferme + appel",IF(H37&gt;=Parametres!$C$12,"Rappel par courriel",IF(Parametres!$C$6&gt;=E37-Parametres!$C$11,"Pré-relance","—")))))))</f>
        <v/>
      </c>
      <c r="K37" s="30" t="str">
        <f aca="false">IF(E37="","",IF(H37&gt;0,F37*Parametres!$C$7/100*H37/365,0))</f>
        <v/>
      </c>
      <c r="L37" s="30" t="str">
        <f aca="false">IF(E37="","",IF(H37&gt;0,Parametres!$C$8,0))</f>
        <v/>
      </c>
      <c r="M37" s="30" t="str">
        <f aca="false">IF(E37="","",IF(G37&lt;&gt;"",K37+L37,F37+K37+L37))</f>
        <v/>
      </c>
    </row>
    <row r="38" customFormat="false" ht="15" hidden="false" customHeight="false" outlineLevel="0" collapsed="false">
      <c r="A38" s="26"/>
      <c r="B38" s="26"/>
      <c r="C38" s="26"/>
      <c r="D38" s="27"/>
      <c r="E38" s="27"/>
      <c r="F38" s="28"/>
      <c r="G38" s="27"/>
      <c r="H38" s="20" t="str">
        <f aca="false">IF(E38="","",IF(G38&lt;&gt;"",MAX(0,G38-E38),MAX(0,Parametres!$C$6-E38)))</f>
        <v/>
      </c>
      <c r="I38" s="20" t="str">
        <f aca="false">IF(E38="","",IF(G38&lt;&gt;"","Réglée",IF(H38&gt;0,"En retard","À échoir")))</f>
        <v/>
      </c>
      <c r="J38" s="29" t="str">
        <f aca="false">IF(E38="","",IF(G38&lt;&gt;"","—",IF(H38&gt;=Parametres!$C$15,"Mise en demeure",IF(H38&gt;=Parametres!$C$14,"Recommandé avec AR",IF(H38&gt;=Parametres!$C$13,"Relance ferme + appel",IF(H38&gt;=Parametres!$C$12,"Rappel par courriel",IF(Parametres!$C$6&gt;=E38-Parametres!$C$11,"Pré-relance","—")))))))</f>
        <v/>
      </c>
      <c r="K38" s="30" t="str">
        <f aca="false">IF(E38="","",IF(H38&gt;0,F38*Parametres!$C$7/100*H38/365,0))</f>
        <v/>
      </c>
      <c r="L38" s="30" t="str">
        <f aca="false">IF(E38="","",IF(H38&gt;0,Parametres!$C$8,0))</f>
        <v/>
      </c>
      <c r="M38" s="30" t="str">
        <f aca="false">IF(E38="","",IF(G38&lt;&gt;"",K38+L38,F38+K38+L38))</f>
        <v/>
      </c>
    </row>
    <row r="39" customFormat="false" ht="15" hidden="false" customHeight="false" outlineLevel="0" collapsed="false">
      <c r="A39" s="26"/>
      <c r="B39" s="26"/>
      <c r="C39" s="26"/>
      <c r="D39" s="27"/>
      <c r="E39" s="27"/>
      <c r="F39" s="28"/>
      <c r="G39" s="27"/>
      <c r="H39" s="20" t="str">
        <f aca="false">IF(E39="","",IF(G39&lt;&gt;"",MAX(0,G39-E39),MAX(0,Parametres!$C$6-E39)))</f>
        <v/>
      </c>
      <c r="I39" s="20" t="str">
        <f aca="false">IF(E39="","",IF(G39&lt;&gt;"","Réglée",IF(H39&gt;0,"En retard","À échoir")))</f>
        <v/>
      </c>
      <c r="J39" s="29" t="str">
        <f aca="false">IF(E39="","",IF(G39&lt;&gt;"","—",IF(H39&gt;=Parametres!$C$15,"Mise en demeure",IF(H39&gt;=Parametres!$C$14,"Recommandé avec AR",IF(H39&gt;=Parametres!$C$13,"Relance ferme + appel",IF(H39&gt;=Parametres!$C$12,"Rappel par courriel",IF(Parametres!$C$6&gt;=E39-Parametres!$C$11,"Pré-relance","—")))))))</f>
        <v/>
      </c>
      <c r="K39" s="30" t="str">
        <f aca="false">IF(E39="","",IF(H39&gt;0,F39*Parametres!$C$7/100*H39/365,0))</f>
        <v/>
      </c>
      <c r="L39" s="30" t="str">
        <f aca="false">IF(E39="","",IF(H39&gt;0,Parametres!$C$8,0))</f>
        <v/>
      </c>
      <c r="M39" s="30" t="str">
        <f aca="false">IF(E39="","",IF(G39&lt;&gt;"",K39+L39,F39+K39+L39))</f>
        <v/>
      </c>
    </row>
    <row r="40" customFormat="false" ht="15" hidden="false" customHeight="false" outlineLevel="0" collapsed="false">
      <c r="A40" s="26"/>
      <c r="B40" s="26"/>
      <c r="C40" s="26"/>
      <c r="D40" s="27"/>
      <c r="E40" s="27"/>
      <c r="F40" s="28"/>
      <c r="G40" s="27"/>
      <c r="H40" s="20" t="str">
        <f aca="false">IF(E40="","",IF(G40&lt;&gt;"",MAX(0,G40-E40),MAX(0,Parametres!$C$6-E40)))</f>
        <v/>
      </c>
      <c r="I40" s="20" t="str">
        <f aca="false">IF(E40="","",IF(G40&lt;&gt;"","Réglée",IF(H40&gt;0,"En retard","À échoir")))</f>
        <v/>
      </c>
      <c r="J40" s="29" t="str">
        <f aca="false">IF(E40="","",IF(G40&lt;&gt;"","—",IF(H40&gt;=Parametres!$C$15,"Mise en demeure",IF(H40&gt;=Parametres!$C$14,"Recommandé avec AR",IF(H40&gt;=Parametres!$C$13,"Relance ferme + appel",IF(H40&gt;=Parametres!$C$12,"Rappel par courriel",IF(Parametres!$C$6&gt;=E40-Parametres!$C$11,"Pré-relance","—")))))))</f>
        <v/>
      </c>
      <c r="K40" s="30" t="str">
        <f aca="false">IF(E40="","",IF(H40&gt;0,F40*Parametres!$C$7/100*H40/365,0))</f>
        <v/>
      </c>
      <c r="L40" s="30" t="str">
        <f aca="false">IF(E40="","",IF(H40&gt;0,Parametres!$C$8,0))</f>
        <v/>
      </c>
      <c r="M40" s="30" t="str">
        <f aca="false">IF(E40="","",IF(G40&lt;&gt;"",K40+L40,F40+K40+L40))</f>
        <v/>
      </c>
    </row>
    <row r="41" customFormat="false" ht="15" hidden="false" customHeight="false" outlineLevel="0" collapsed="false">
      <c r="A41" s="26"/>
      <c r="B41" s="26"/>
      <c r="C41" s="26"/>
      <c r="D41" s="27"/>
      <c r="E41" s="27"/>
      <c r="F41" s="28"/>
      <c r="G41" s="27"/>
      <c r="H41" s="20" t="str">
        <f aca="false">IF(E41="","",IF(G41&lt;&gt;"",MAX(0,G41-E41),MAX(0,Parametres!$C$6-E41)))</f>
        <v/>
      </c>
      <c r="I41" s="20" t="str">
        <f aca="false">IF(E41="","",IF(G41&lt;&gt;"","Réglée",IF(H41&gt;0,"En retard","À échoir")))</f>
        <v/>
      </c>
      <c r="J41" s="29" t="str">
        <f aca="false">IF(E41="","",IF(G41&lt;&gt;"","—",IF(H41&gt;=Parametres!$C$15,"Mise en demeure",IF(H41&gt;=Parametres!$C$14,"Recommandé avec AR",IF(H41&gt;=Parametres!$C$13,"Relance ferme + appel",IF(H41&gt;=Parametres!$C$12,"Rappel par courriel",IF(Parametres!$C$6&gt;=E41-Parametres!$C$11,"Pré-relance","—")))))))</f>
        <v/>
      </c>
      <c r="K41" s="30" t="str">
        <f aca="false">IF(E41="","",IF(H41&gt;0,F41*Parametres!$C$7/100*H41/365,0))</f>
        <v/>
      </c>
      <c r="L41" s="30" t="str">
        <f aca="false">IF(E41="","",IF(H41&gt;0,Parametres!$C$8,0))</f>
        <v/>
      </c>
      <c r="M41" s="30" t="str">
        <f aca="false">IF(E41="","",IF(G41&lt;&gt;"",K41+L41,F41+K41+L41))</f>
        <v/>
      </c>
    </row>
    <row r="42" customFormat="false" ht="15" hidden="false" customHeight="false" outlineLevel="0" collapsed="false">
      <c r="A42" s="26"/>
      <c r="B42" s="26"/>
      <c r="C42" s="26"/>
      <c r="D42" s="27"/>
      <c r="E42" s="27"/>
      <c r="F42" s="28"/>
      <c r="G42" s="27"/>
      <c r="H42" s="20" t="str">
        <f aca="false">IF(E42="","",IF(G42&lt;&gt;"",MAX(0,G42-E42),MAX(0,Parametres!$C$6-E42)))</f>
        <v/>
      </c>
      <c r="I42" s="20" t="str">
        <f aca="false">IF(E42="","",IF(G42&lt;&gt;"","Réglée",IF(H42&gt;0,"En retard","À échoir")))</f>
        <v/>
      </c>
      <c r="J42" s="29" t="str">
        <f aca="false">IF(E42="","",IF(G42&lt;&gt;"","—",IF(H42&gt;=Parametres!$C$15,"Mise en demeure",IF(H42&gt;=Parametres!$C$14,"Recommandé avec AR",IF(H42&gt;=Parametres!$C$13,"Relance ferme + appel",IF(H42&gt;=Parametres!$C$12,"Rappel par courriel",IF(Parametres!$C$6&gt;=E42-Parametres!$C$11,"Pré-relance","—")))))))</f>
        <v/>
      </c>
      <c r="K42" s="30" t="str">
        <f aca="false">IF(E42="","",IF(H42&gt;0,F42*Parametres!$C$7/100*H42/365,0))</f>
        <v/>
      </c>
      <c r="L42" s="30" t="str">
        <f aca="false">IF(E42="","",IF(H42&gt;0,Parametres!$C$8,0))</f>
        <v/>
      </c>
      <c r="M42" s="30" t="str">
        <f aca="false">IF(E42="","",IF(G42&lt;&gt;"",K42+L42,F42+K42+L42))</f>
        <v/>
      </c>
    </row>
    <row r="43" customFormat="false" ht="15" hidden="false" customHeight="false" outlineLevel="0" collapsed="false">
      <c r="A43" s="26"/>
      <c r="B43" s="26"/>
      <c r="C43" s="26"/>
      <c r="D43" s="27"/>
      <c r="E43" s="27"/>
      <c r="F43" s="28"/>
      <c r="G43" s="27"/>
      <c r="H43" s="20" t="str">
        <f aca="false">IF(E43="","",IF(G43&lt;&gt;"",MAX(0,G43-E43),MAX(0,Parametres!$C$6-E43)))</f>
        <v/>
      </c>
      <c r="I43" s="20" t="str">
        <f aca="false">IF(E43="","",IF(G43&lt;&gt;"","Réglée",IF(H43&gt;0,"En retard","À échoir")))</f>
        <v/>
      </c>
      <c r="J43" s="29" t="str">
        <f aca="false">IF(E43="","",IF(G43&lt;&gt;"","—",IF(H43&gt;=Parametres!$C$15,"Mise en demeure",IF(H43&gt;=Parametres!$C$14,"Recommandé avec AR",IF(H43&gt;=Parametres!$C$13,"Relance ferme + appel",IF(H43&gt;=Parametres!$C$12,"Rappel par courriel",IF(Parametres!$C$6&gt;=E43-Parametres!$C$11,"Pré-relance","—")))))))</f>
        <v/>
      </c>
      <c r="K43" s="30" t="str">
        <f aca="false">IF(E43="","",IF(H43&gt;0,F43*Parametres!$C$7/100*H43/365,0))</f>
        <v/>
      </c>
      <c r="L43" s="30" t="str">
        <f aca="false">IF(E43="","",IF(H43&gt;0,Parametres!$C$8,0))</f>
        <v/>
      </c>
      <c r="M43" s="30" t="str">
        <f aca="false">IF(E43="","",IF(G43&lt;&gt;"",K43+L43,F43+K43+L43))</f>
        <v/>
      </c>
    </row>
    <row r="44" customFormat="false" ht="15" hidden="false" customHeight="false" outlineLevel="0" collapsed="false">
      <c r="A44" s="26"/>
      <c r="B44" s="26"/>
      <c r="C44" s="26"/>
      <c r="D44" s="27"/>
      <c r="E44" s="27"/>
      <c r="F44" s="28"/>
      <c r="G44" s="27"/>
      <c r="H44" s="20" t="str">
        <f aca="false">IF(E44="","",IF(G44&lt;&gt;"",MAX(0,G44-E44),MAX(0,Parametres!$C$6-E44)))</f>
        <v/>
      </c>
      <c r="I44" s="20" t="str">
        <f aca="false">IF(E44="","",IF(G44&lt;&gt;"","Réglée",IF(H44&gt;0,"En retard","À échoir")))</f>
        <v/>
      </c>
      <c r="J44" s="29" t="str">
        <f aca="false">IF(E44="","",IF(G44&lt;&gt;"","—",IF(H44&gt;=Parametres!$C$15,"Mise en demeure",IF(H44&gt;=Parametres!$C$14,"Recommandé avec AR",IF(H44&gt;=Parametres!$C$13,"Relance ferme + appel",IF(H44&gt;=Parametres!$C$12,"Rappel par courriel",IF(Parametres!$C$6&gt;=E44-Parametres!$C$11,"Pré-relance","—")))))))</f>
        <v/>
      </c>
      <c r="K44" s="30" t="str">
        <f aca="false">IF(E44="","",IF(H44&gt;0,F44*Parametres!$C$7/100*H44/365,0))</f>
        <v/>
      </c>
      <c r="L44" s="30" t="str">
        <f aca="false">IF(E44="","",IF(H44&gt;0,Parametres!$C$8,0))</f>
        <v/>
      </c>
      <c r="M44" s="30" t="str">
        <f aca="false">IF(E44="","",IF(G44&lt;&gt;"",K44+L44,F44+K44+L44))</f>
        <v/>
      </c>
    </row>
    <row r="45" customFormat="false" ht="15" hidden="false" customHeight="false" outlineLevel="0" collapsed="false">
      <c r="A45" s="26"/>
      <c r="B45" s="26"/>
      <c r="C45" s="26"/>
      <c r="D45" s="27"/>
      <c r="E45" s="27"/>
      <c r="F45" s="28"/>
      <c r="G45" s="27"/>
      <c r="H45" s="20" t="str">
        <f aca="false">IF(E45="","",IF(G45&lt;&gt;"",MAX(0,G45-E45),MAX(0,Parametres!$C$6-E45)))</f>
        <v/>
      </c>
      <c r="I45" s="20" t="str">
        <f aca="false">IF(E45="","",IF(G45&lt;&gt;"","Réglée",IF(H45&gt;0,"En retard","À échoir")))</f>
        <v/>
      </c>
      <c r="J45" s="29" t="str">
        <f aca="false">IF(E45="","",IF(G45&lt;&gt;"","—",IF(H45&gt;=Parametres!$C$15,"Mise en demeure",IF(H45&gt;=Parametres!$C$14,"Recommandé avec AR",IF(H45&gt;=Parametres!$C$13,"Relance ferme + appel",IF(H45&gt;=Parametres!$C$12,"Rappel par courriel",IF(Parametres!$C$6&gt;=E45-Parametres!$C$11,"Pré-relance","—")))))))</f>
        <v/>
      </c>
      <c r="K45" s="30" t="str">
        <f aca="false">IF(E45="","",IF(H45&gt;0,F45*Parametres!$C$7/100*H45/365,0))</f>
        <v/>
      </c>
      <c r="L45" s="30" t="str">
        <f aca="false">IF(E45="","",IF(H45&gt;0,Parametres!$C$8,0))</f>
        <v/>
      </c>
      <c r="M45" s="30" t="str">
        <f aca="false">IF(E45="","",IF(G45&lt;&gt;"",K45+L45,F45+K45+L45))</f>
        <v/>
      </c>
    </row>
    <row r="46" customFormat="false" ht="15" hidden="false" customHeight="false" outlineLevel="0" collapsed="false">
      <c r="A46" s="26"/>
      <c r="B46" s="26"/>
      <c r="C46" s="26"/>
      <c r="D46" s="27"/>
      <c r="E46" s="27"/>
      <c r="F46" s="28"/>
      <c r="G46" s="27"/>
      <c r="H46" s="20" t="str">
        <f aca="false">IF(E46="","",IF(G46&lt;&gt;"",MAX(0,G46-E46),MAX(0,Parametres!$C$6-E46)))</f>
        <v/>
      </c>
      <c r="I46" s="20" t="str">
        <f aca="false">IF(E46="","",IF(G46&lt;&gt;"","Réglée",IF(H46&gt;0,"En retard","À échoir")))</f>
        <v/>
      </c>
      <c r="J46" s="29" t="str">
        <f aca="false">IF(E46="","",IF(G46&lt;&gt;"","—",IF(H46&gt;=Parametres!$C$15,"Mise en demeure",IF(H46&gt;=Parametres!$C$14,"Recommandé avec AR",IF(H46&gt;=Parametres!$C$13,"Relance ferme + appel",IF(H46&gt;=Parametres!$C$12,"Rappel par courriel",IF(Parametres!$C$6&gt;=E46-Parametres!$C$11,"Pré-relance","—")))))))</f>
        <v/>
      </c>
      <c r="K46" s="30" t="str">
        <f aca="false">IF(E46="","",IF(H46&gt;0,F46*Parametres!$C$7/100*H46/365,0))</f>
        <v/>
      </c>
      <c r="L46" s="30" t="str">
        <f aca="false">IF(E46="","",IF(H46&gt;0,Parametres!$C$8,0))</f>
        <v/>
      </c>
      <c r="M46" s="30" t="str">
        <f aca="false">IF(E46="","",IF(G46&lt;&gt;"",K46+L46,F46+K46+L46))</f>
        <v/>
      </c>
    </row>
    <row r="47" customFormat="false" ht="15" hidden="false" customHeight="false" outlineLevel="0" collapsed="false">
      <c r="A47" s="26"/>
      <c r="B47" s="26"/>
      <c r="C47" s="26"/>
      <c r="D47" s="27"/>
      <c r="E47" s="27"/>
      <c r="F47" s="28"/>
      <c r="G47" s="27"/>
      <c r="H47" s="20" t="str">
        <f aca="false">IF(E47="","",IF(G47&lt;&gt;"",MAX(0,G47-E47),MAX(0,Parametres!$C$6-E47)))</f>
        <v/>
      </c>
      <c r="I47" s="20" t="str">
        <f aca="false">IF(E47="","",IF(G47&lt;&gt;"","Réglée",IF(H47&gt;0,"En retard","À échoir")))</f>
        <v/>
      </c>
      <c r="J47" s="29" t="str">
        <f aca="false">IF(E47="","",IF(G47&lt;&gt;"","—",IF(H47&gt;=Parametres!$C$15,"Mise en demeure",IF(H47&gt;=Parametres!$C$14,"Recommandé avec AR",IF(H47&gt;=Parametres!$C$13,"Relance ferme + appel",IF(H47&gt;=Parametres!$C$12,"Rappel par courriel",IF(Parametres!$C$6&gt;=E47-Parametres!$C$11,"Pré-relance","—")))))))</f>
        <v/>
      </c>
      <c r="K47" s="30" t="str">
        <f aca="false">IF(E47="","",IF(H47&gt;0,F47*Parametres!$C$7/100*H47/365,0))</f>
        <v/>
      </c>
      <c r="L47" s="30" t="str">
        <f aca="false">IF(E47="","",IF(H47&gt;0,Parametres!$C$8,0))</f>
        <v/>
      </c>
      <c r="M47" s="30" t="str">
        <f aca="false">IF(E47="","",IF(G47&lt;&gt;"",K47+L47,F47+K47+L47))</f>
        <v/>
      </c>
    </row>
    <row r="48" customFormat="false" ht="15" hidden="false" customHeight="false" outlineLevel="0" collapsed="false">
      <c r="A48" s="26"/>
      <c r="B48" s="26"/>
      <c r="C48" s="26"/>
      <c r="D48" s="27"/>
      <c r="E48" s="27"/>
      <c r="F48" s="28"/>
      <c r="G48" s="27"/>
      <c r="H48" s="20" t="str">
        <f aca="false">IF(E48="","",IF(G48&lt;&gt;"",MAX(0,G48-E48),MAX(0,Parametres!$C$6-E48)))</f>
        <v/>
      </c>
      <c r="I48" s="20" t="str">
        <f aca="false">IF(E48="","",IF(G48&lt;&gt;"","Réglée",IF(H48&gt;0,"En retard","À échoir")))</f>
        <v/>
      </c>
      <c r="J48" s="29" t="str">
        <f aca="false">IF(E48="","",IF(G48&lt;&gt;"","—",IF(H48&gt;=Parametres!$C$15,"Mise en demeure",IF(H48&gt;=Parametres!$C$14,"Recommandé avec AR",IF(H48&gt;=Parametres!$C$13,"Relance ferme + appel",IF(H48&gt;=Parametres!$C$12,"Rappel par courriel",IF(Parametres!$C$6&gt;=E48-Parametres!$C$11,"Pré-relance","—")))))))</f>
        <v/>
      </c>
      <c r="K48" s="30" t="str">
        <f aca="false">IF(E48="","",IF(H48&gt;0,F48*Parametres!$C$7/100*H48/365,0))</f>
        <v/>
      </c>
      <c r="L48" s="30" t="str">
        <f aca="false">IF(E48="","",IF(H48&gt;0,Parametres!$C$8,0))</f>
        <v/>
      </c>
      <c r="M48" s="30" t="str">
        <f aca="false">IF(E48="","",IF(G48&lt;&gt;"",K48+L48,F48+K48+L48))</f>
        <v/>
      </c>
    </row>
    <row r="49" customFormat="false" ht="15" hidden="false" customHeight="false" outlineLevel="0" collapsed="false">
      <c r="A49" s="26"/>
      <c r="B49" s="26"/>
      <c r="C49" s="26"/>
      <c r="D49" s="27"/>
      <c r="E49" s="27"/>
      <c r="F49" s="28"/>
      <c r="G49" s="27"/>
      <c r="H49" s="20" t="str">
        <f aca="false">IF(E49="","",IF(G49&lt;&gt;"",MAX(0,G49-E49),MAX(0,Parametres!$C$6-E49)))</f>
        <v/>
      </c>
      <c r="I49" s="20" t="str">
        <f aca="false">IF(E49="","",IF(G49&lt;&gt;"","Réglée",IF(H49&gt;0,"En retard","À échoir")))</f>
        <v/>
      </c>
      <c r="J49" s="29" t="str">
        <f aca="false">IF(E49="","",IF(G49&lt;&gt;"","—",IF(H49&gt;=Parametres!$C$15,"Mise en demeure",IF(H49&gt;=Parametres!$C$14,"Recommandé avec AR",IF(H49&gt;=Parametres!$C$13,"Relance ferme + appel",IF(H49&gt;=Parametres!$C$12,"Rappel par courriel",IF(Parametres!$C$6&gt;=E49-Parametres!$C$11,"Pré-relance","—")))))))</f>
        <v/>
      </c>
      <c r="K49" s="30" t="str">
        <f aca="false">IF(E49="","",IF(H49&gt;0,F49*Parametres!$C$7/100*H49/365,0))</f>
        <v/>
      </c>
      <c r="L49" s="30" t="str">
        <f aca="false">IF(E49="","",IF(H49&gt;0,Parametres!$C$8,0))</f>
        <v/>
      </c>
      <c r="M49" s="30" t="str">
        <f aca="false">IF(E49="","",IF(G49&lt;&gt;"",K49+L49,F49+K49+L49))</f>
        <v/>
      </c>
    </row>
    <row r="50" customFormat="false" ht="15" hidden="false" customHeight="false" outlineLevel="0" collapsed="false">
      <c r="A50" s="26"/>
      <c r="B50" s="26"/>
      <c r="C50" s="26"/>
      <c r="D50" s="27"/>
      <c r="E50" s="27"/>
      <c r="F50" s="28"/>
      <c r="G50" s="27"/>
      <c r="H50" s="20" t="str">
        <f aca="false">IF(E50="","",IF(G50&lt;&gt;"",MAX(0,G50-E50),MAX(0,Parametres!$C$6-E50)))</f>
        <v/>
      </c>
      <c r="I50" s="20" t="str">
        <f aca="false">IF(E50="","",IF(G50&lt;&gt;"","Réglée",IF(H50&gt;0,"En retard","À échoir")))</f>
        <v/>
      </c>
      <c r="J50" s="29" t="str">
        <f aca="false">IF(E50="","",IF(G50&lt;&gt;"","—",IF(H50&gt;=Parametres!$C$15,"Mise en demeure",IF(H50&gt;=Parametres!$C$14,"Recommandé avec AR",IF(H50&gt;=Parametres!$C$13,"Relance ferme + appel",IF(H50&gt;=Parametres!$C$12,"Rappel par courriel",IF(Parametres!$C$6&gt;=E50-Parametres!$C$11,"Pré-relance","—")))))))</f>
        <v/>
      </c>
      <c r="K50" s="30" t="str">
        <f aca="false">IF(E50="","",IF(H50&gt;0,F50*Parametres!$C$7/100*H50/365,0))</f>
        <v/>
      </c>
      <c r="L50" s="30" t="str">
        <f aca="false">IF(E50="","",IF(H50&gt;0,Parametres!$C$8,0))</f>
        <v/>
      </c>
      <c r="M50" s="30" t="str">
        <f aca="false">IF(E50="","",IF(G50&lt;&gt;"",K50+L50,F50+K50+L50))</f>
        <v/>
      </c>
    </row>
    <row r="51" customFormat="false" ht="15" hidden="false" customHeight="false" outlineLevel="0" collapsed="false">
      <c r="A51" s="26"/>
      <c r="B51" s="26"/>
      <c r="C51" s="26"/>
      <c r="D51" s="27"/>
      <c r="E51" s="27"/>
      <c r="F51" s="28"/>
      <c r="G51" s="27"/>
      <c r="H51" s="20" t="str">
        <f aca="false">IF(E51="","",IF(G51&lt;&gt;"",MAX(0,G51-E51),MAX(0,Parametres!$C$6-E51)))</f>
        <v/>
      </c>
      <c r="I51" s="20" t="str">
        <f aca="false">IF(E51="","",IF(G51&lt;&gt;"","Réglée",IF(H51&gt;0,"En retard","À échoir")))</f>
        <v/>
      </c>
      <c r="J51" s="29" t="str">
        <f aca="false">IF(E51="","",IF(G51&lt;&gt;"","—",IF(H51&gt;=Parametres!$C$15,"Mise en demeure",IF(H51&gt;=Parametres!$C$14,"Recommandé avec AR",IF(H51&gt;=Parametres!$C$13,"Relance ferme + appel",IF(H51&gt;=Parametres!$C$12,"Rappel par courriel",IF(Parametres!$C$6&gt;=E51-Parametres!$C$11,"Pré-relance","—")))))))</f>
        <v/>
      </c>
      <c r="K51" s="30" t="str">
        <f aca="false">IF(E51="","",IF(H51&gt;0,F51*Parametres!$C$7/100*H51/365,0))</f>
        <v/>
      </c>
      <c r="L51" s="30" t="str">
        <f aca="false">IF(E51="","",IF(H51&gt;0,Parametres!$C$8,0))</f>
        <v/>
      </c>
      <c r="M51" s="30" t="str">
        <f aca="false">IF(E51="","",IF(G51&lt;&gt;"",K51+L51,F51+K51+L51))</f>
        <v/>
      </c>
    </row>
    <row r="52" customFormat="false" ht="15" hidden="false" customHeight="false" outlineLevel="0" collapsed="false">
      <c r="A52" s="26"/>
      <c r="B52" s="26"/>
      <c r="C52" s="26"/>
      <c r="D52" s="27"/>
      <c r="E52" s="27"/>
      <c r="F52" s="28"/>
      <c r="G52" s="27"/>
      <c r="H52" s="20" t="str">
        <f aca="false">IF(E52="","",IF(G52&lt;&gt;"",MAX(0,G52-E52),MAX(0,Parametres!$C$6-E52)))</f>
        <v/>
      </c>
      <c r="I52" s="20" t="str">
        <f aca="false">IF(E52="","",IF(G52&lt;&gt;"","Réglée",IF(H52&gt;0,"En retard","À échoir")))</f>
        <v/>
      </c>
      <c r="J52" s="29" t="str">
        <f aca="false">IF(E52="","",IF(G52&lt;&gt;"","—",IF(H52&gt;=Parametres!$C$15,"Mise en demeure",IF(H52&gt;=Parametres!$C$14,"Recommandé avec AR",IF(H52&gt;=Parametres!$C$13,"Relance ferme + appel",IF(H52&gt;=Parametres!$C$12,"Rappel par courriel",IF(Parametres!$C$6&gt;=E52-Parametres!$C$11,"Pré-relance","—")))))))</f>
        <v/>
      </c>
      <c r="K52" s="30" t="str">
        <f aca="false">IF(E52="","",IF(H52&gt;0,F52*Parametres!$C$7/100*H52/365,0))</f>
        <v/>
      </c>
      <c r="L52" s="30" t="str">
        <f aca="false">IF(E52="","",IF(H52&gt;0,Parametres!$C$8,0))</f>
        <v/>
      </c>
      <c r="M52" s="30" t="str">
        <f aca="false">IF(E52="","",IF(G52&lt;&gt;"",K52+L52,F52+K52+L52))</f>
        <v/>
      </c>
    </row>
    <row r="53" customFormat="false" ht="15" hidden="false" customHeight="false" outlineLevel="0" collapsed="false">
      <c r="A53" s="26"/>
      <c r="B53" s="26"/>
      <c r="C53" s="26"/>
      <c r="D53" s="27"/>
      <c r="E53" s="27"/>
      <c r="F53" s="28"/>
      <c r="G53" s="27"/>
      <c r="H53" s="20" t="str">
        <f aca="false">IF(E53="","",IF(G53&lt;&gt;"",MAX(0,G53-E53),MAX(0,Parametres!$C$6-E53)))</f>
        <v/>
      </c>
      <c r="I53" s="20" t="str">
        <f aca="false">IF(E53="","",IF(G53&lt;&gt;"","Réglée",IF(H53&gt;0,"En retard","À échoir")))</f>
        <v/>
      </c>
      <c r="J53" s="29" t="str">
        <f aca="false">IF(E53="","",IF(G53&lt;&gt;"","—",IF(H53&gt;=Parametres!$C$15,"Mise en demeure",IF(H53&gt;=Parametres!$C$14,"Recommandé avec AR",IF(H53&gt;=Parametres!$C$13,"Relance ferme + appel",IF(H53&gt;=Parametres!$C$12,"Rappel par courriel",IF(Parametres!$C$6&gt;=E53-Parametres!$C$11,"Pré-relance","—")))))))</f>
        <v/>
      </c>
      <c r="K53" s="30" t="str">
        <f aca="false">IF(E53="","",IF(H53&gt;0,F53*Parametres!$C$7/100*H53/365,0))</f>
        <v/>
      </c>
      <c r="L53" s="30" t="str">
        <f aca="false">IF(E53="","",IF(H53&gt;0,Parametres!$C$8,0))</f>
        <v/>
      </c>
      <c r="M53" s="30" t="str">
        <f aca="false">IF(E53="","",IF(G53&lt;&gt;"",K53+L53,F53+K53+L53))</f>
        <v/>
      </c>
    </row>
    <row r="54" customFormat="false" ht="15" hidden="false" customHeight="false" outlineLevel="0" collapsed="false">
      <c r="A54" s="26"/>
      <c r="B54" s="26"/>
      <c r="C54" s="26"/>
      <c r="D54" s="27"/>
      <c r="E54" s="27"/>
      <c r="F54" s="28"/>
      <c r="G54" s="27"/>
      <c r="H54" s="20" t="str">
        <f aca="false">IF(E54="","",IF(G54&lt;&gt;"",MAX(0,G54-E54),MAX(0,Parametres!$C$6-E54)))</f>
        <v/>
      </c>
      <c r="I54" s="20" t="str">
        <f aca="false">IF(E54="","",IF(G54&lt;&gt;"","Réglée",IF(H54&gt;0,"En retard","À échoir")))</f>
        <v/>
      </c>
      <c r="J54" s="29" t="str">
        <f aca="false">IF(E54="","",IF(G54&lt;&gt;"","—",IF(H54&gt;=Parametres!$C$15,"Mise en demeure",IF(H54&gt;=Parametres!$C$14,"Recommandé avec AR",IF(H54&gt;=Parametres!$C$13,"Relance ferme + appel",IF(H54&gt;=Parametres!$C$12,"Rappel par courriel",IF(Parametres!$C$6&gt;=E54-Parametres!$C$11,"Pré-relance","—")))))))</f>
        <v/>
      </c>
      <c r="K54" s="30" t="str">
        <f aca="false">IF(E54="","",IF(H54&gt;0,F54*Parametres!$C$7/100*H54/365,0))</f>
        <v/>
      </c>
      <c r="L54" s="30" t="str">
        <f aca="false">IF(E54="","",IF(H54&gt;0,Parametres!$C$8,0))</f>
        <v/>
      </c>
      <c r="M54" s="30" t="str">
        <f aca="false">IF(E54="","",IF(G54&lt;&gt;"",K54+L54,F54+K54+L54))</f>
        <v/>
      </c>
    </row>
    <row r="55" customFormat="false" ht="15" hidden="false" customHeight="false" outlineLevel="0" collapsed="false">
      <c r="A55" s="26"/>
      <c r="B55" s="26"/>
      <c r="C55" s="26"/>
      <c r="D55" s="27"/>
      <c r="E55" s="27"/>
      <c r="F55" s="28"/>
      <c r="G55" s="27"/>
      <c r="H55" s="20" t="str">
        <f aca="false">IF(E55="","",IF(G55&lt;&gt;"",MAX(0,G55-E55),MAX(0,Parametres!$C$6-E55)))</f>
        <v/>
      </c>
      <c r="I55" s="20" t="str">
        <f aca="false">IF(E55="","",IF(G55&lt;&gt;"","Réglée",IF(H55&gt;0,"En retard","À échoir")))</f>
        <v/>
      </c>
      <c r="J55" s="29" t="str">
        <f aca="false">IF(E55="","",IF(G55&lt;&gt;"","—",IF(H55&gt;=Parametres!$C$15,"Mise en demeure",IF(H55&gt;=Parametres!$C$14,"Recommandé avec AR",IF(H55&gt;=Parametres!$C$13,"Relance ferme + appel",IF(H55&gt;=Parametres!$C$12,"Rappel par courriel",IF(Parametres!$C$6&gt;=E55-Parametres!$C$11,"Pré-relance","—")))))))</f>
        <v/>
      </c>
      <c r="K55" s="30" t="str">
        <f aca="false">IF(E55="","",IF(H55&gt;0,F55*Parametres!$C$7/100*H55/365,0))</f>
        <v/>
      </c>
      <c r="L55" s="30" t="str">
        <f aca="false">IF(E55="","",IF(H55&gt;0,Parametres!$C$8,0))</f>
        <v/>
      </c>
      <c r="M55" s="30" t="str">
        <f aca="false">IF(E55="","",IF(G55&lt;&gt;"",K55+L55,F55+K55+L55))</f>
        <v/>
      </c>
    </row>
    <row r="56" customFormat="false" ht="15" hidden="false" customHeight="false" outlineLevel="0" collapsed="false">
      <c r="A56" s="26"/>
      <c r="B56" s="26"/>
      <c r="C56" s="26"/>
      <c r="D56" s="27"/>
      <c r="E56" s="27"/>
      <c r="F56" s="28"/>
      <c r="G56" s="27"/>
      <c r="H56" s="20" t="str">
        <f aca="false">IF(E56="","",IF(G56&lt;&gt;"",MAX(0,G56-E56),MAX(0,Parametres!$C$6-E56)))</f>
        <v/>
      </c>
      <c r="I56" s="20" t="str">
        <f aca="false">IF(E56="","",IF(G56&lt;&gt;"","Réglée",IF(H56&gt;0,"En retard","À échoir")))</f>
        <v/>
      </c>
      <c r="J56" s="29" t="str">
        <f aca="false">IF(E56="","",IF(G56&lt;&gt;"","—",IF(H56&gt;=Parametres!$C$15,"Mise en demeure",IF(H56&gt;=Parametres!$C$14,"Recommandé avec AR",IF(H56&gt;=Parametres!$C$13,"Relance ferme + appel",IF(H56&gt;=Parametres!$C$12,"Rappel par courriel",IF(Parametres!$C$6&gt;=E56-Parametres!$C$11,"Pré-relance","—")))))))</f>
        <v/>
      </c>
      <c r="K56" s="30" t="str">
        <f aca="false">IF(E56="","",IF(H56&gt;0,F56*Parametres!$C$7/100*H56/365,0))</f>
        <v/>
      </c>
      <c r="L56" s="30" t="str">
        <f aca="false">IF(E56="","",IF(H56&gt;0,Parametres!$C$8,0))</f>
        <v/>
      </c>
      <c r="M56" s="30" t="str">
        <f aca="false">IF(E56="","",IF(G56&lt;&gt;"",K56+L56,F56+K56+L56))</f>
        <v/>
      </c>
    </row>
    <row r="57" customFormat="false" ht="15" hidden="false" customHeight="false" outlineLevel="0" collapsed="false">
      <c r="A57" s="26"/>
      <c r="B57" s="26"/>
      <c r="C57" s="26"/>
      <c r="D57" s="27"/>
      <c r="E57" s="27"/>
      <c r="F57" s="28"/>
      <c r="G57" s="27"/>
      <c r="H57" s="20" t="str">
        <f aca="false">IF(E57="","",IF(G57&lt;&gt;"",MAX(0,G57-E57),MAX(0,Parametres!$C$6-E57)))</f>
        <v/>
      </c>
      <c r="I57" s="20" t="str">
        <f aca="false">IF(E57="","",IF(G57&lt;&gt;"","Réglée",IF(H57&gt;0,"En retard","À échoir")))</f>
        <v/>
      </c>
      <c r="J57" s="29" t="str">
        <f aca="false">IF(E57="","",IF(G57&lt;&gt;"","—",IF(H57&gt;=Parametres!$C$15,"Mise en demeure",IF(H57&gt;=Parametres!$C$14,"Recommandé avec AR",IF(H57&gt;=Parametres!$C$13,"Relance ferme + appel",IF(H57&gt;=Parametres!$C$12,"Rappel par courriel",IF(Parametres!$C$6&gt;=E57-Parametres!$C$11,"Pré-relance","—")))))))</f>
        <v/>
      </c>
      <c r="K57" s="30" t="str">
        <f aca="false">IF(E57="","",IF(H57&gt;0,F57*Parametres!$C$7/100*H57/365,0))</f>
        <v/>
      </c>
      <c r="L57" s="30" t="str">
        <f aca="false">IF(E57="","",IF(H57&gt;0,Parametres!$C$8,0))</f>
        <v/>
      </c>
      <c r="M57" s="30" t="str">
        <f aca="false">IF(E57="","",IF(G57&lt;&gt;"",K57+L57,F57+K57+L57))</f>
        <v/>
      </c>
    </row>
    <row r="58" customFormat="false" ht="15" hidden="false" customHeight="false" outlineLevel="0" collapsed="false">
      <c r="A58" s="26"/>
      <c r="B58" s="26"/>
      <c r="C58" s="26"/>
      <c r="D58" s="27"/>
      <c r="E58" s="27"/>
      <c r="F58" s="28"/>
      <c r="G58" s="27"/>
      <c r="H58" s="20" t="str">
        <f aca="false">IF(E58="","",IF(G58&lt;&gt;"",MAX(0,G58-E58),MAX(0,Parametres!$C$6-E58)))</f>
        <v/>
      </c>
      <c r="I58" s="20" t="str">
        <f aca="false">IF(E58="","",IF(G58&lt;&gt;"","Réglée",IF(H58&gt;0,"En retard","À échoir")))</f>
        <v/>
      </c>
      <c r="J58" s="29" t="str">
        <f aca="false">IF(E58="","",IF(G58&lt;&gt;"","—",IF(H58&gt;=Parametres!$C$15,"Mise en demeure",IF(H58&gt;=Parametres!$C$14,"Recommandé avec AR",IF(H58&gt;=Parametres!$C$13,"Relance ferme + appel",IF(H58&gt;=Parametres!$C$12,"Rappel par courriel",IF(Parametres!$C$6&gt;=E58-Parametres!$C$11,"Pré-relance","—")))))))</f>
        <v/>
      </c>
      <c r="K58" s="30" t="str">
        <f aca="false">IF(E58="","",IF(H58&gt;0,F58*Parametres!$C$7/100*H58/365,0))</f>
        <v/>
      </c>
      <c r="L58" s="30" t="str">
        <f aca="false">IF(E58="","",IF(H58&gt;0,Parametres!$C$8,0))</f>
        <v/>
      </c>
      <c r="M58" s="30" t="str">
        <f aca="false">IF(E58="","",IF(G58&lt;&gt;"",K58+L58,F58+K58+L58))</f>
        <v/>
      </c>
    </row>
    <row r="59" customFormat="false" ht="15" hidden="false" customHeight="false" outlineLevel="0" collapsed="false">
      <c r="A59" s="26"/>
      <c r="B59" s="26"/>
      <c r="C59" s="26"/>
      <c r="D59" s="27"/>
      <c r="E59" s="27"/>
      <c r="F59" s="28"/>
      <c r="G59" s="27"/>
      <c r="H59" s="20" t="str">
        <f aca="false">IF(E59="","",IF(G59&lt;&gt;"",MAX(0,G59-E59),MAX(0,Parametres!$C$6-E59)))</f>
        <v/>
      </c>
      <c r="I59" s="20" t="str">
        <f aca="false">IF(E59="","",IF(G59&lt;&gt;"","Réglée",IF(H59&gt;0,"En retard","À échoir")))</f>
        <v/>
      </c>
      <c r="J59" s="29" t="str">
        <f aca="false">IF(E59="","",IF(G59&lt;&gt;"","—",IF(H59&gt;=Parametres!$C$15,"Mise en demeure",IF(H59&gt;=Parametres!$C$14,"Recommandé avec AR",IF(H59&gt;=Parametres!$C$13,"Relance ferme + appel",IF(H59&gt;=Parametres!$C$12,"Rappel par courriel",IF(Parametres!$C$6&gt;=E59-Parametres!$C$11,"Pré-relance","—")))))))</f>
        <v/>
      </c>
      <c r="K59" s="30" t="str">
        <f aca="false">IF(E59="","",IF(H59&gt;0,F59*Parametres!$C$7/100*H59/365,0))</f>
        <v/>
      </c>
      <c r="L59" s="30" t="str">
        <f aca="false">IF(E59="","",IF(H59&gt;0,Parametres!$C$8,0))</f>
        <v/>
      </c>
      <c r="M59" s="30" t="str">
        <f aca="false">IF(E59="","",IF(G59&lt;&gt;"",K59+L59,F59+K59+L59))</f>
        <v/>
      </c>
    </row>
    <row r="60" customFormat="false" ht="15" hidden="false" customHeight="false" outlineLevel="0" collapsed="false">
      <c r="A60" s="26"/>
      <c r="B60" s="26"/>
      <c r="C60" s="26"/>
      <c r="D60" s="27"/>
      <c r="E60" s="27"/>
      <c r="F60" s="28"/>
      <c r="G60" s="27"/>
      <c r="H60" s="20" t="str">
        <f aca="false">IF(E60="","",IF(G60&lt;&gt;"",MAX(0,G60-E60),MAX(0,Parametres!$C$6-E60)))</f>
        <v/>
      </c>
      <c r="I60" s="20" t="str">
        <f aca="false">IF(E60="","",IF(G60&lt;&gt;"","Réglée",IF(H60&gt;0,"En retard","À échoir")))</f>
        <v/>
      </c>
      <c r="J60" s="29" t="str">
        <f aca="false">IF(E60="","",IF(G60&lt;&gt;"","—",IF(H60&gt;=Parametres!$C$15,"Mise en demeure",IF(H60&gt;=Parametres!$C$14,"Recommandé avec AR",IF(H60&gt;=Parametres!$C$13,"Relance ferme + appel",IF(H60&gt;=Parametres!$C$12,"Rappel par courriel",IF(Parametres!$C$6&gt;=E60-Parametres!$C$11,"Pré-relance","—")))))))</f>
        <v/>
      </c>
      <c r="K60" s="30" t="str">
        <f aca="false">IF(E60="","",IF(H60&gt;0,F60*Parametres!$C$7/100*H60/365,0))</f>
        <v/>
      </c>
      <c r="L60" s="30" t="str">
        <f aca="false">IF(E60="","",IF(H60&gt;0,Parametres!$C$8,0))</f>
        <v/>
      </c>
      <c r="M60" s="30" t="str">
        <f aca="false">IF(E60="","",IF(G60&lt;&gt;"",K60+L60,F60+K60+L60))</f>
        <v/>
      </c>
    </row>
    <row r="61" customFormat="false" ht="15" hidden="false" customHeight="false" outlineLevel="0" collapsed="false">
      <c r="A61" s="26"/>
      <c r="B61" s="26"/>
      <c r="C61" s="26"/>
      <c r="D61" s="27"/>
      <c r="E61" s="27"/>
      <c r="F61" s="28"/>
      <c r="G61" s="27"/>
      <c r="H61" s="20" t="str">
        <f aca="false">IF(E61="","",IF(G61&lt;&gt;"",MAX(0,G61-E61),MAX(0,Parametres!$C$6-E61)))</f>
        <v/>
      </c>
      <c r="I61" s="20" t="str">
        <f aca="false">IF(E61="","",IF(G61&lt;&gt;"","Réglée",IF(H61&gt;0,"En retard","À échoir")))</f>
        <v/>
      </c>
      <c r="J61" s="29" t="str">
        <f aca="false">IF(E61="","",IF(G61&lt;&gt;"","—",IF(H61&gt;=Parametres!$C$15,"Mise en demeure",IF(H61&gt;=Parametres!$C$14,"Recommandé avec AR",IF(H61&gt;=Parametres!$C$13,"Relance ferme + appel",IF(H61&gt;=Parametres!$C$12,"Rappel par courriel",IF(Parametres!$C$6&gt;=E61-Parametres!$C$11,"Pré-relance","—")))))))</f>
        <v/>
      </c>
      <c r="K61" s="30" t="str">
        <f aca="false">IF(E61="","",IF(H61&gt;0,F61*Parametres!$C$7/100*H61/365,0))</f>
        <v/>
      </c>
      <c r="L61" s="30" t="str">
        <f aca="false">IF(E61="","",IF(H61&gt;0,Parametres!$C$8,0))</f>
        <v/>
      </c>
      <c r="M61" s="30" t="str">
        <f aca="false">IF(E61="","",IF(G61&lt;&gt;"",K61+L61,F61+K61+L61))</f>
        <v/>
      </c>
    </row>
    <row r="62" customFormat="false" ht="15" hidden="false" customHeight="false" outlineLevel="0" collapsed="false">
      <c r="A62" s="26"/>
      <c r="B62" s="26"/>
      <c r="C62" s="26"/>
      <c r="D62" s="27"/>
      <c r="E62" s="27"/>
      <c r="F62" s="28"/>
      <c r="G62" s="27"/>
      <c r="H62" s="20" t="str">
        <f aca="false">IF(E62="","",IF(G62&lt;&gt;"",MAX(0,G62-E62),MAX(0,Parametres!$C$6-E62)))</f>
        <v/>
      </c>
      <c r="I62" s="20" t="str">
        <f aca="false">IF(E62="","",IF(G62&lt;&gt;"","Réglée",IF(H62&gt;0,"En retard","À échoir")))</f>
        <v/>
      </c>
      <c r="J62" s="29" t="str">
        <f aca="false">IF(E62="","",IF(G62&lt;&gt;"","—",IF(H62&gt;=Parametres!$C$15,"Mise en demeure",IF(H62&gt;=Parametres!$C$14,"Recommandé avec AR",IF(H62&gt;=Parametres!$C$13,"Relance ferme + appel",IF(H62&gt;=Parametres!$C$12,"Rappel par courriel",IF(Parametres!$C$6&gt;=E62-Parametres!$C$11,"Pré-relance","—")))))))</f>
        <v/>
      </c>
      <c r="K62" s="30" t="str">
        <f aca="false">IF(E62="","",IF(H62&gt;0,F62*Parametres!$C$7/100*H62/365,0))</f>
        <v/>
      </c>
      <c r="L62" s="30" t="str">
        <f aca="false">IF(E62="","",IF(H62&gt;0,Parametres!$C$8,0))</f>
        <v/>
      </c>
      <c r="M62" s="30" t="str">
        <f aca="false">IF(E62="","",IF(G62&lt;&gt;"",K62+L62,F62+K62+L62))</f>
        <v/>
      </c>
    </row>
    <row r="63" customFormat="false" ht="15" hidden="false" customHeight="false" outlineLevel="0" collapsed="false">
      <c r="A63" s="26"/>
      <c r="B63" s="26"/>
      <c r="C63" s="26"/>
      <c r="D63" s="27"/>
      <c r="E63" s="27"/>
      <c r="F63" s="28"/>
      <c r="G63" s="27"/>
      <c r="H63" s="20" t="str">
        <f aca="false">IF(E63="","",IF(G63&lt;&gt;"",MAX(0,G63-E63),MAX(0,Parametres!$C$6-E63)))</f>
        <v/>
      </c>
      <c r="I63" s="20" t="str">
        <f aca="false">IF(E63="","",IF(G63&lt;&gt;"","Réglée",IF(H63&gt;0,"En retard","À échoir")))</f>
        <v/>
      </c>
      <c r="J63" s="29" t="str">
        <f aca="false">IF(E63="","",IF(G63&lt;&gt;"","—",IF(H63&gt;=Parametres!$C$15,"Mise en demeure",IF(H63&gt;=Parametres!$C$14,"Recommandé avec AR",IF(H63&gt;=Parametres!$C$13,"Relance ferme + appel",IF(H63&gt;=Parametres!$C$12,"Rappel par courriel",IF(Parametres!$C$6&gt;=E63-Parametres!$C$11,"Pré-relance","—")))))))</f>
        <v/>
      </c>
      <c r="K63" s="30" t="str">
        <f aca="false">IF(E63="","",IF(H63&gt;0,F63*Parametres!$C$7/100*H63/365,0))</f>
        <v/>
      </c>
      <c r="L63" s="30" t="str">
        <f aca="false">IF(E63="","",IF(H63&gt;0,Parametres!$C$8,0))</f>
        <v/>
      </c>
      <c r="M63" s="30" t="str">
        <f aca="false">IF(E63="","",IF(G63&lt;&gt;"",K63+L63,F63+K63+L63))</f>
        <v/>
      </c>
    </row>
    <row r="64" customFormat="false" ht="15" hidden="false" customHeight="false" outlineLevel="0" collapsed="false">
      <c r="A64" s="26"/>
      <c r="B64" s="26"/>
      <c r="C64" s="26"/>
      <c r="D64" s="27"/>
      <c r="E64" s="27"/>
      <c r="F64" s="28"/>
      <c r="G64" s="27"/>
      <c r="H64" s="20" t="str">
        <f aca="false">IF(E64="","",IF(G64&lt;&gt;"",MAX(0,G64-E64),MAX(0,Parametres!$C$6-E64)))</f>
        <v/>
      </c>
      <c r="I64" s="20" t="str">
        <f aca="false">IF(E64="","",IF(G64&lt;&gt;"","Réglée",IF(H64&gt;0,"En retard","À échoir")))</f>
        <v/>
      </c>
      <c r="J64" s="29" t="str">
        <f aca="false">IF(E64="","",IF(G64&lt;&gt;"","—",IF(H64&gt;=Parametres!$C$15,"Mise en demeure",IF(H64&gt;=Parametres!$C$14,"Recommandé avec AR",IF(H64&gt;=Parametres!$C$13,"Relance ferme + appel",IF(H64&gt;=Parametres!$C$12,"Rappel par courriel",IF(Parametres!$C$6&gt;=E64-Parametres!$C$11,"Pré-relance","—")))))))</f>
        <v/>
      </c>
      <c r="K64" s="30" t="str">
        <f aca="false">IF(E64="","",IF(H64&gt;0,F64*Parametres!$C$7/100*H64/365,0))</f>
        <v/>
      </c>
      <c r="L64" s="30" t="str">
        <f aca="false">IF(E64="","",IF(H64&gt;0,Parametres!$C$8,0))</f>
        <v/>
      </c>
      <c r="M64" s="30" t="str">
        <f aca="false">IF(E64="","",IF(G64&lt;&gt;"",K64+L64,F64+K64+L64))</f>
        <v/>
      </c>
    </row>
    <row r="65" customFormat="false" ht="15" hidden="false" customHeight="false" outlineLevel="0" collapsed="false">
      <c r="A65" s="26"/>
      <c r="B65" s="26"/>
      <c r="C65" s="26"/>
      <c r="D65" s="27"/>
      <c r="E65" s="27"/>
      <c r="F65" s="28"/>
      <c r="G65" s="27"/>
      <c r="H65" s="20" t="str">
        <f aca="false">IF(E65="","",IF(G65&lt;&gt;"",MAX(0,G65-E65),MAX(0,Parametres!$C$6-E65)))</f>
        <v/>
      </c>
      <c r="I65" s="20" t="str">
        <f aca="false">IF(E65="","",IF(G65&lt;&gt;"","Réglée",IF(H65&gt;0,"En retard","À échoir")))</f>
        <v/>
      </c>
      <c r="J65" s="29" t="str">
        <f aca="false">IF(E65="","",IF(G65&lt;&gt;"","—",IF(H65&gt;=Parametres!$C$15,"Mise en demeure",IF(H65&gt;=Parametres!$C$14,"Recommandé avec AR",IF(H65&gt;=Parametres!$C$13,"Relance ferme + appel",IF(H65&gt;=Parametres!$C$12,"Rappel par courriel",IF(Parametres!$C$6&gt;=E65-Parametres!$C$11,"Pré-relance","—")))))))</f>
        <v/>
      </c>
      <c r="K65" s="30" t="str">
        <f aca="false">IF(E65="","",IF(H65&gt;0,F65*Parametres!$C$7/100*H65/365,0))</f>
        <v/>
      </c>
      <c r="L65" s="30" t="str">
        <f aca="false">IF(E65="","",IF(H65&gt;0,Parametres!$C$8,0))</f>
        <v/>
      </c>
      <c r="M65" s="30" t="str">
        <f aca="false">IF(E65="","",IF(G65&lt;&gt;"",K65+L65,F65+K65+L65))</f>
        <v/>
      </c>
    </row>
    <row r="66" customFormat="false" ht="15" hidden="false" customHeight="false" outlineLevel="0" collapsed="false">
      <c r="A66" s="26"/>
      <c r="B66" s="26"/>
      <c r="C66" s="26"/>
      <c r="D66" s="27"/>
      <c r="E66" s="27"/>
      <c r="F66" s="28"/>
      <c r="G66" s="27"/>
      <c r="H66" s="20" t="str">
        <f aca="false">IF(E66="","",IF(G66&lt;&gt;"",MAX(0,G66-E66),MAX(0,Parametres!$C$6-E66)))</f>
        <v/>
      </c>
      <c r="I66" s="20" t="str">
        <f aca="false">IF(E66="","",IF(G66&lt;&gt;"","Réglée",IF(H66&gt;0,"En retard","À échoir")))</f>
        <v/>
      </c>
      <c r="J66" s="29" t="str">
        <f aca="false">IF(E66="","",IF(G66&lt;&gt;"","—",IF(H66&gt;=Parametres!$C$15,"Mise en demeure",IF(H66&gt;=Parametres!$C$14,"Recommandé avec AR",IF(H66&gt;=Parametres!$C$13,"Relance ferme + appel",IF(H66&gt;=Parametres!$C$12,"Rappel par courriel",IF(Parametres!$C$6&gt;=E66-Parametres!$C$11,"Pré-relance","—")))))))</f>
        <v/>
      </c>
      <c r="K66" s="30" t="str">
        <f aca="false">IF(E66="","",IF(H66&gt;0,F66*Parametres!$C$7/100*H66/365,0))</f>
        <v/>
      </c>
      <c r="L66" s="30" t="str">
        <f aca="false">IF(E66="","",IF(H66&gt;0,Parametres!$C$8,0))</f>
        <v/>
      </c>
      <c r="M66" s="30" t="str">
        <f aca="false">IF(E66="","",IF(G66&lt;&gt;"",K66+L66,F66+K66+L66))</f>
        <v/>
      </c>
    </row>
    <row r="67" customFormat="false" ht="15" hidden="false" customHeight="false" outlineLevel="0" collapsed="false">
      <c r="A67" s="26"/>
      <c r="B67" s="26"/>
      <c r="C67" s="26"/>
      <c r="D67" s="27"/>
      <c r="E67" s="27"/>
      <c r="F67" s="28"/>
      <c r="G67" s="27"/>
      <c r="H67" s="20" t="str">
        <f aca="false">IF(E67="","",IF(G67&lt;&gt;"",MAX(0,G67-E67),MAX(0,Parametres!$C$6-E67)))</f>
        <v/>
      </c>
      <c r="I67" s="20" t="str">
        <f aca="false">IF(E67="","",IF(G67&lt;&gt;"","Réglée",IF(H67&gt;0,"En retard","À échoir")))</f>
        <v/>
      </c>
      <c r="J67" s="29" t="str">
        <f aca="false">IF(E67="","",IF(G67&lt;&gt;"","—",IF(H67&gt;=Parametres!$C$15,"Mise en demeure",IF(H67&gt;=Parametres!$C$14,"Recommandé avec AR",IF(H67&gt;=Parametres!$C$13,"Relance ferme + appel",IF(H67&gt;=Parametres!$C$12,"Rappel par courriel",IF(Parametres!$C$6&gt;=E67-Parametres!$C$11,"Pré-relance","—")))))))</f>
        <v/>
      </c>
      <c r="K67" s="30" t="str">
        <f aca="false">IF(E67="","",IF(H67&gt;0,F67*Parametres!$C$7/100*H67/365,0))</f>
        <v/>
      </c>
      <c r="L67" s="30" t="str">
        <f aca="false">IF(E67="","",IF(H67&gt;0,Parametres!$C$8,0))</f>
        <v/>
      </c>
      <c r="M67" s="30" t="str">
        <f aca="false">IF(E67="","",IF(G67&lt;&gt;"",K67+L67,F67+K67+L67))</f>
        <v/>
      </c>
    </row>
    <row r="68" customFormat="false" ht="15" hidden="false" customHeight="false" outlineLevel="0" collapsed="false">
      <c r="A68" s="26"/>
      <c r="B68" s="26"/>
      <c r="C68" s="26"/>
      <c r="D68" s="27"/>
      <c r="E68" s="27"/>
      <c r="F68" s="28"/>
      <c r="G68" s="27"/>
      <c r="H68" s="20" t="str">
        <f aca="false">IF(E68="","",IF(G68&lt;&gt;"",MAX(0,G68-E68),MAX(0,Parametres!$C$6-E68)))</f>
        <v/>
      </c>
      <c r="I68" s="20" t="str">
        <f aca="false">IF(E68="","",IF(G68&lt;&gt;"","Réglée",IF(H68&gt;0,"En retard","À échoir")))</f>
        <v/>
      </c>
      <c r="J68" s="29" t="str">
        <f aca="false">IF(E68="","",IF(G68&lt;&gt;"","—",IF(H68&gt;=Parametres!$C$15,"Mise en demeure",IF(H68&gt;=Parametres!$C$14,"Recommandé avec AR",IF(H68&gt;=Parametres!$C$13,"Relance ferme + appel",IF(H68&gt;=Parametres!$C$12,"Rappel par courriel",IF(Parametres!$C$6&gt;=E68-Parametres!$C$11,"Pré-relance","—")))))))</f>
        <v/>
      </c>
      <c r="K68" s="30" t="str">
        <f aca="false">IF(E68="","",IF(H68&gt;0,F68*Parametres!$C$7/100*H68/365,0))</f>
        <v/>
      </c>
      <c r="L68" s="30" t="str">
        <f aca="false">IF(E68="","",IF(H68&gt;0,Parametres!$C$8,0))</f>
        <v/>
      </c>
      <c r="M68" s="30" t="str">
        <f aca="false">IF(E68="","",IF(G68&lt;&gt;"",K68+L68,F68+K68+L68))</f>
        <v/>
      </c>
    </row>
    <row r="69" customFormat="false" ht="15" hidden="false" customHeight="false" outlineLevel="0" collapsed="false">
      <c r="A69" s="26"/>
      <c r="B69" s="26"/>
      <c r="C69" s="26"/>
      <c r="D69" s="27"/>
      <c r="E69" s="27"/>
      <c r="F69" s="28"/>
      <c r="G69" s="27"/>
      <c r="H69" s="20" t="str">
        <f aca="false">IF(E69="","",IF(G69&lt;&gt;"",MAX(0,G69-E69),MAX(0,Parametres!$C$6-E69)))</f>
        <v/>
      </c>
      <c r="I69" s="20" t="str">
        <f aca="false">IF(E69="","",IF(G69&lt;&gt;"","Réglée",IF(H69&gt;0,"En retard","À échoir")))</f>
        <v/>
      </c>
      <c r="J69" s="29" t="str">
        <f aca="false">IF(E69="","",IF(G69&lt;&gt;"","—",IF(H69&gt;=Parametres!$C$15,"Mise en demeure",IF(H69&gt;=Parametres!$C$14,"Recommandé avec AR",IF(H69&gt;=Parametres!$C$13,"Relance ferme + appel",IF(H69&gt;=Parametres!$C$12,"Rappel par courriel",IF(Parametres!$C$6&gt;=E69-Parametres!$C$11,"Pré-relance","—")))))))</f>
        <v/>
      </c>
      <c r="K69" s="30" t="str">
        <f aca="false">IF(E69="","",IF(H69&gt;0,F69*Parametres!$C$7/100*H69/365,0))</f>
        <v/>
      </c>
      <c r="L69" s="30" t="str">
        <f aca="false">IF(E69="","",IF(H69&gt;0,Parametres!$C$8,0))</f>
        <v/>
      </c>
      <c r="M69" s="30" t="str">
        <f aca="false">IF(E69="","",IF(G69&lt;&gt;"",K69+L69,F69+K69+L69))</f>
        <v/>
      </c>
    </row>
    <row r="70" customFormat="false" ht="15" hidden="false" customHeight="false" outlineLevel="0" collapsed="false">
      <c r="A70" s="26"/>
      <c r="B70" s="26"/>
      <c r="C70" s="26"/>
      <c r="D70" s="27"/>
      <c r="E70" s="27"/>
      <c r="F70" s="28"/>
      <c r="G70" s="27"/>
      <c r="H70" s="20" t="str">
        <f aca="false">IF(E70="","",IF(G70&lt;&gt;"",MAX(0,G70-E70),MAX(0,Parametres!$C$6-E70)))</f>
        <v/>
      </c>
      <c r="I70" s="20" t="str">
        <f aca="false">IF(E70="","",IF(G70&lt;&gt;"","Réglée",IF(H70&gt;0,"En retard","À échoir")))</f>
        <v/>
      </c>
      <c r="J70" s="29" t="str">
        <f aca="false">IF(E70="","",IF(G70&lt;&gt;"","—",IF(H70&gt;=Parametres!$C$15,"Mise en demeure",IF(H70&gt;=Parametres!$C$14,"Recommandé avec AR",IF(H70&gt;=Parametres!$C$13,"Relance ferme + appel",IF(H70&gt;=Parametres!$C$12,"Rappel par courriel",IF(Parametres!$C$6&gt;=E70-Parametres!$C$11,"Pré-relance","—")))))))</f>
        <v/>
      </c>
      <c r="K70" s="30" t="str">
        <f aca="false">IF(E70="","",IF(H70&gt;0,F70*Parametres!$C$7/100*H70/365,0))</f>
        <v/>
      </c>
      <c r="L70" s="30" t="str">
        <f aca="false">IF(E70="","",IF(H70&gt;0,Parametres!$C$8,0))</f>
        <v/>
      </c>
      <c r="M70" s="30" t="str">
        <f aca="false">IF(E70="","",IF(G70&lt;&gt;"",K70+L70,F70+K70+L70))</f>
        <v/>
      </c>
    </row>
    <row r="71" customFormat="false" ht="15" hidden="false" customHeight="false" outlineLevel="0" collapsed="false">
      <c r="A71" s="26"/>
      <c r="B71" s="26"/>
      <c r="C71" s="26"/>
      <c r="D71" s="27"/>
      <c r="E71" s="27"/>
      <c r="F71" s="28"/>
      <c r="G71" s="27"/>
      <c r="H71" s="20" t="str">
        <f aca="false">IF(E71="","",IF(G71&lt;&gt;"",MAX(0,G71-E71),MAX(0,Parametres!$C$6-E71)))</f>
        <v/>
      </c>
      <c r="I71" s="20" t="str">
        <f aca="false">IF(E71="","",IF(G71&lt;&gt;"","Réglée",IF(H71&gt;0,"En retard","À échoir")))</f>
        <v/>
      </c>
      <c r="J71" s="29" t="str">
        <f aca="false">IF(E71="","",IF(G71&lt;&gt;"","—",IF(H71&gt;=Parametres!$C$15,"Mise en demeure",IF(H71&gt;=Parametres!$C$14,"Recommandé avec AR",IF(H71&gt;=Parametres!$C$13,"Relance ferme + appel",IF(H71&gt;=Parametres!$C$12,"Rappel par courriel",IF(Parametres!$C$6&gt;=E71-Parametres!$C$11,"Pré-relance","—")))))))</f>
        <v/>
      </c>
      <c r="K71" s="30" t="str">
        <f aca="false">IF(E71="","",IF(H71&gt;0,F71*Parametres!$C$7/100*H71/365,0))</f>
        <v/>
      </c>
      <c r="L71" s="30" t="str">
        <f aca="false">IF(E71="","",IF(H71&gt;0,Parametres!$C$8,0))</f>
        <v/>
      </c>
      <c r="M71" s="30" t="str">
        <f aca="false">IF(E71="","",IF(G71&lt;&gt;"",K71+L71,F71+K71+L71))</f>
        <v/>
      </c>
    </row>
    <row r="72" customFormat="false" ht="15" hidden="false" customHeight="false" outlineLevel="0" collapsed="false">
      <c r="A72" s="26"/>
      <c r="B72" s="26"/>
      <c r="C72" s="26"/>
      <c r="D72" s="27"/>
      <c r="E72" s="27"/>
      <c r="F72" s="28"/>
      <c r="G72" s="27"/>
      <c r="H72" s="20" t="str">
        <f aca="false">IF(E72="","",IF(G72&lt;&gt;"",MAX(0,G72-E72),MAX(0,Parametres!$C$6-E72)))</f>
        <v/>
      </c>
      <c r="I72" s="20" t="str">
        <f aca="false">IF(E72="","",IF(G72&lt;&gt;"","Réglée",IF(H72&gt;0,"En retard","À échoir")))</f>
        <v/>
      </c>
      <c r="J72" s="29" t="str">
        <f aca="false">IF(E72="","",IF(G72&lt;&gt;"","—",IF(H72&gt;=Parametres!$C$15,"Mise en demeure",IF(H72&gt;=Parametres!$C$14,"Recommandé avec AR",IF(H72&gt;=Parametres!$C$13,"Relance ferme + appel",IF(H72&gt;=Parametres!$C$12,"Rappel par courriel",IF(Parametres!$C$6&gt;=E72-Parametres!$C$11,"Pré-relance","—")))))))</f>
        <v/>
      </c>
      <c r="K72" s="30" t="str">
        <f aca="false">IF(E72="","",IF(H72&gt;0,F72*Parametres!$C$7/100*H72/365,0))</f>
        <v/>
      </c>
      <c r="L72" s="30" t="str">
        <f aca="false">IF(E72="","",IF(H72&gt;0,Parametres!$C$8,0))</f>
        <v/>
      </c>
      <c r="M72" s="30" t="str">
        <f aca="false">IF(E72="","",IF(G72&lt;&gt;"",K72+L72,F72+K72+L72))</f>
        <v/>
      </c>
    </row>
    <row r="73" customFormat="false" ht="15" hidden="false" customHeight="false" outlineLevel="0" collapsed="false">
      <c r="A73" s="26"/>
      <c r="B73" s="26"/>
      <c r="C73" s="26"/>
      <c r="D73" s="27"/>
      <c r="E73" s="27"/>
      <c r="F73" s="28"/>
      <c r="G73" s="27"/>
      <c r="H73" s="20" t="str">
        <f aca="false">IF(E73="","",IF(G73&lt;&gt;"",MAX(0,G73-E73),MAX(0,Parametres!$C$6-E73)))</f>
        <v/>
      </c>
      <c r="I73" s="20" t="str">
        <f aca="false">IF(E73="","",IF(G73&lt;&gt;"","Réglée",IF(H73&gt;0,"En retard","À échoir")))</f>
        <v/>
      </c>
      <c r="J73" s="29" t="str">
        <f aca="false">IF(E73="","",IF(G73&lt;&gt;"","—",IF(H73&gt;=Parametres!$C$15,"Mise en demeure",IF(H73&gt;=Parametres!$C$14,"Recommandé avec AR",IF(H73&gt;=Parametres!$C$13,"Relance ferme + appel",IF(H73&gt;=Parametres!$C$12,"Rappel par courriel",IF(Parametres!$C$6&gt;=E73-Parametres!$C$11,"Pré-relance","—")))))))</f>
        <v/>
      </c>
      <c r="K73" s="30" t="str">
        <f aca="false">IF(E73="","",IF(H73&gt;0,F73*Parametres!$C$7/100*H73/365,0))</f>
        <v/>
      </c>
      <c r="L73" s="30" t="str">
        <f aca="false">IF(E73="","",IF(H73&gt;0,Parametres!$C$8,0))</f>
        <v/>
      </c>
      <c r="M73" s="30" t="str">
        <f aca="false">IF(E73="","",IF(G73&lt;&gt;"",K73+L73,F73+K73+L73))</f>
        <v/>
      </c>
    </row>
    <row r="74" customFormat="false" ht="15" hidden="false" customHeight="false" outlineLevel="0" collapsed="false">
      <c r="A74" s="26"/>
      <c r="B74" s="26"/>
      <c r="C74" s="26"/>
      <c r="D74" s="27"/>
      <c r="E74" s="27"/>
      <c r="F74" s="28"/>
      <c r="G74" s="27"/>
      <c r="H74" s="20" t="str">
        <f aca="false">IF(E74="","",IF(G74&lt;&gt;"",MAX(0,G74-E74),MAX(0,Parametres!$C$6-E74)))</f>
        <v/>
      </c>
      <c r="I74" s="20" t="str">
        <f aca="false">IF(E74="","",IF(G74&lt;&gt;"","Réglée",IF(H74&gt;0,"En retard","À échoir")))</f>
        <v/>
      </c>
      <c r="J74" s="29" t="str">
        <f aca="false">IF(E74="","",IF(G74&lt;&gt;"","—",IF(H74&gt;=Parametres!$C$15,"Mise en demeure",IF(H74&gt;=Parametres!$C$14,"Recommandé avec AR",IF(H74&gt;=Parametres!$C$13,"Relance ferme + appel",IF(H74&gt;=Parametres!$C$12,"Rappel par courriel",IF(Parametres!$C$6&gt;=E74-Parametres!$C$11,"Pré-relance","—")))))))</f>
        <v/>
      </c>
      <c r="K74" s="30" t="str">
        <f aca="false">IF(E74="","",IF(H74&gt;0,F74*Parametres!$C$7/100*H74/365,0))</f>
        <v/>
      </c>
      <c r="L74" s="30" t="str">
        <f aca="false">IF(E74="","",IF(H74&gt;0,Parametres!$C$8,0))</f>
        <v/>
      </c>
      <c r="M74" s="30" t="str">
        <f aca="false">IF(E74="","",IF(G74&lt;&gt;"",K74+L74,F74+K74+L74))</f>
        <v/>
      </c>
    </row>
    <row r="75" customFormat="false" ht="15" hidden="false" customHeight="false" outlineLevel="0" collapsed="false">
      <c r="A75" s="26"/>
      <c r="B75" s="26"/>
      <c r="C75" s="26"/>
      <c r="D75" s="27"/>
      <c r="E75" s="27"/>
      <c r="F75" s="28"/>
      <c r="G75" s="27"/>
      <c r="H75" s="20" t="str">
        <f aca="false">IF(E75="","",IF(G75&lt;&gt;"",MAX(0,G75-E75),MAX(0,Parametres!$C$6-E75)))</f>
        <v/>
      </c>
      <c r="I75" s="20" t="str">
        <f aca="false">IF(E75="","",IF(G75&lt;&gt;"","Réglée",IF(H75&gt;0,"En retard","À échoir")))</f>
        <v/>
      </c>
      <c r="J75" s="29" t="str">
        <f aca="false">IF(E75="","",IF(G75&lt;&gt;"","—",IF(H75&gt;=Parametres!$C$15,"Mise en demeure",IF(H75&gt;=Parametres!$C$14,"Recommandé avec AR",IF(H75&gt;=Parametres!$C$13,"Relance ferme + appel",IF(H75&gt;=Parametres!$C$12,"Rappel par courriel",IF(Parametres!$C$6&gt;=E75-Parametres!$C$11,"Pré-relance","—")))))))</f>
        <v/>
      </c>
      <c r="K75" s="30" t="str">
        <f aca="false">IF(E75="","",IF(H75&gt;0,F75*Parametres!$C$7/100*H75/365,0))</f>
        <v/>
      </c>
      <c r="L75" s="30" t="str">
        <f aca="false">IF(E75="","",IF(H75&gt;0,Parametres!$C$8,0))</f>
        <v/>
      </c>
      <c r="M75" s="30" t="str">
        <f aca="false">IF(E75="","",IF(G75&lt;&gt;"",K75+L75,F75+K75+L75))</f>
        <v/>
      </c>
    </row>
    <row r="76" customFormat="false" ht="15" hidden="false" customHeight="false" outlineLevel="0" collapsed="false">
      <c r="A76" s="26"/>
      <c r="B76" s="26"/>
      <c r="C76" s="26"/>
      <c r="D76" s="27"/>
      <c r="E76" s="27"/>
      <c r="F76" s="28"/>
      <c r="G76" s="27"/>
      <c r="H76" s="20" t="str">
        <f aca="false">IF(E76="","",IF(G76&lt;&gt;"",MAX(0,G76-E76),MAX(0,Parametres!$C$6-E76)))</f>
        <v/>
      </c>
      <c r="I76" s="20" t="str">
        <f aca="false">IF(E76="","",IF(G76&lt;&gt;"","Réglée",IF(H76&gt;0,"En retard","À échoir")))</f>
        <v/>
      </c>
      <c r="J76" s="29" t="str">
        <f aca="false">IF(E76="","",IF(G76&lt;&gt;"","—",IF(H76&gt;=Parametres!$C$15,"Mise en demeure",IF(H76&gt;=Parametres!$C$14,"Recommandé avec AR",IF(H76&gt;=Parametres!$C$13,"Relance ferme + appel",IF(H76&gt;=Parametres!$C$12,"Rappel par courriel",IF(Parametres!$C$6&gt;=E76-Parametres!$C$11,"Pré-relance","—")))))))</f>
        <v/>
      </c>
      <c r="K76" s="30" t="str">
        <f aca="false">IF(E76="","",IF(H76&gt;0,F76*Parametres!$C$7/100*H76/365,0))</f>
        <v/>
      </c>
      <c r="L76" s="30" t="str">
        <f aca="false">IF(E76="","",IF(H76&gt;0,Parametres!$C$8,0))</f>
        <v/>
      </c>
      <c r="M76" s="30" t="str">
        <f aca="false">IF(E76="","",IF(G76&lt;&gt;"",K76+L76,F76+K76+L76))</f>
        <v/>
      </c>
    </row>
    <row r="77" customFormat="false" ht="15" hidden="false" customHeight="false" outlineLevel="0" collapsed="false">
      <c r="A77" s="26"/>
      <c r="B77" s="26"/>
      <c r="C77" s="26"/>
      <c r="D77" s="27"/>
      <c r="E77" s="27"/>
      <c r="F77" s="28"/>
      <c r="G77" s="27"/>
      <c r="H77" s="20" t="str">
        <f aca="false">IF(E77="","",IF(G77&lt;&gt;"",MAX(0,G77-E77),MAX(0,Parametres!$C$6-E77)))</f>
        <v/>
      </c>
      <c r="I77" s="20" t="str">
        <f aca="false">IF(E77="","",IF(G77&lt;&gt;"","Réglée",IF(H77&gt;0,"En retard","À échoir")))</f>
        <v/>
      </c>
      <c r="J77" s="29" t="str">
        <f aca="false">IF(E77="","",IF(G77&lt;&gt;"","—",IF(H77&gt;=Parametres!$C$15,"Mise en demeure",IF(H77&gt;=Parametres!$C$14,"Recommandé avec AR",IF(H77&gt;=Parametres!$C$13,"Relance ferme + appel",IF(H77&gt;=Parametres!$C$12,"Rappel par courriel",IF(Parametres!$C$6&gt;=E77-Parametres!$C$11,"Pré-relance","—")))))))</f>
        <v/>
      </c>
      <c r="K77" s="30" t="str">
        <f aca="false">IF(E77="","",IF(H77&gt;0,F77*Parametres!$C$7/100*H77/365,0))</f>
        <v/>
      </c>
      <c r="L77" s="30" t="str">
        <f aca="false">IF(E77="","",IF(H77&gt;0,Parametres!$C$8,0))</f>
        <v/>
      </c>
      <c r="M77" s="30" t="str">
        <f aca="false">IF(E77="","",IF(G77&lt;&gt;"",K77+L77,F77+K77+L77))</f>
        <v/>
      </c>
    </row>
    <row r="78" customFormat="false" ht="15" hidden="false" customHeight="false" outlineLevel="0" collapsed="false">
      <c r="A78" s="26"/>
      <c r="B78" s="26"/>
      <c r="C78" s="26"/>
      <c r="D78" s="27"/>
      <c r="E78" s="27"/>
      <c r="F78" s="28"/>
      <c r="G78" s="27"/>
      <c r="H78" s="20" t="str">
        <f aca="false">IF(E78="","",IF(G78&lt;&gt;"",MAX(0,G78-E78),MAX(0,Parametres!$C$6-E78)))</f>
        <v/>
      </c>
      <c r="I78" s="20" t="str">
        <f aca="false">IF(E78="","",IF(G78&lt;&gt;"","Réglée",IF(H78&gt;0,"En retard","À échoir")))</f>
        <v/>
      </c>
      <c r="J78" s="29" t="str">
        <f aca="false">IF(E78="","",IF(G78&lt;&gt;"","—",IF(H78&gt;=Parametres!$C$15,"Mise en demeure",IF(H78&gt;=Parametres!$C$14,"Recommandé avec AR",IF(H78&gt;=Parametres!$C$13,"Relance ferme + appel",IF(H78&gt;=Parametres!$C$12,"Rappel par courriel",IF(Parametres!$C$6&gt;=E78-Parametres!$C$11,"Pré-relance","—")))))))</f>
        <v/>
      </c>
      <c r="K78" s="30" t="str">
        <f aca="false">IF(E78="","",IF(H78&gt;0,F78*Parametres!$C$7/100*H78/365,0))</f>
        <v/>
      </c>
      <c r="L78" s="30" t="str">
        <f aca="false">IF(E78="","",IF(H78&gt;0,Parametres!$C$8,0))</f>
        <v/>
      </c>
      <c r="M78" s="30" t="str">
        <f aca="false">IF(E78="","",IF(G78&lt;&gt;"",K78+L78,F78+K78+L78))</f>
        <v/>
      </c>
    </row>
    <row r="79" customFormat="false" ht="15" hidden="false" customHeight="false" outlineLevel="0" collapsed="false">
      <c r="A79" s="26"/>
      <c r="B79" s="26"/>
      <c r="C79" s="26"/>
      <c r="D79" s="27"/>
      <c r="E79" s="27"/>
      <c r="F79" s="28"/>
      <c r="G79" s="27"/>
      <c r="H79" s="20" t="str">
        <f aca="false">IF(E79="","",IF(G79&lt;&gt;"",MAX(0,G79-E79),MAX(0,Parametres!$C$6-E79)))</f>
        <v/>
      </c>
      <c r="I79" s="20" t="str">
        <f aca="false">IF(E79="","",IF(G79&lt;&gt;"","Réglée",IF(H79&gt;0,"En retard","À échoir")))</f>
        <v/>
      </c>
      <c r="J79" s="29" t="str">
        <f aca="false">IF(E79="","",IF(G79&lt;&gt;"","—",IF(H79&gt;=Parametres!$C$15,"Mise en demeure",IF(H79&gt;=Parametres!$C$14,"Recommandé avec AR",IF(H79&gt;=Parametres!$C$13,"Relance ferme + appel",IF(H79&gt;=Parametres!$C$12,"Rappel par courriel",IF(Parametres!$C$6&gt;=E79-Parametres!$C$11,"Pré-relance","—")))))))</f>
        <v/>
      </c>
      <c r="K79" s="30" t="str">
        <f aca="false">IF(E79="","",IF(H79&gt;0,F79*Parametres!$C$7/100*H79/365,0))</f>
        <v/>
      </c>
      <c r="L79" s="30" t="str">
        <f aca="false">IF(E79="","",IF(H79&gt;0,Parametres!$C$8,0))</f>
        <v/>
      </c>
      <c r="M79" s="30" t="str">
        <f aca="false">IF(E79="","",IF(G79&lt;&gt;"",K79+L79,F79+K79+L79))</f>
        <v/>
      </c>
    </row>
    <row r="80" customFormat="false" ht="15" hidden="false" customHeight="false" outlineLevel="0" collapsed="false">
      <c r="A80" s="26"/>
      <c r="B80" s="26"/>
      <c r="C80" s="26"/>
      <c r="D80" s="27"/>
      <c r="E80" s="27"/>
      <c r="F80" s="28"/>
      <c r="G80" s="27"/>
      <c r="H80" s="20" t="str">
        <f aca="false">IF(E80="","",IF(G80&lt;&gt;"",MAX(0,G80-E80),MAX(0,Parametres!$C$6-E80)))</f>
        <v/>
      </c>
      <c r="I80" s="20" t="str">
        <f aca="false">IF(E80="","",IF(G80&lt;&gt;"","Réglée",IF(H80&gt;0,"En retard","À échoir")))</f>
        <v/>
      </c>
      <c r="J80" s="29" t="str">
        <f aca="false">IF(E80="","",IF(G80&lt;&gt;"","—",IF(H80&gt;=Parametres!$C$15,"Mise en demeure",IF(H80&gt;=Parametres!$C$14,"Recommandé avec AR",IF(H80&gt;=Parametres!$C$13,"Relance ferme + appel",IF(H80&gt;=Parametres!$C$12,"Rappel par courriel",IF(Parametres!$C$6&gt;=E80-Parametres!$C$11,"Pré-relance","—")))))))</f>
        <v/>
      </c>
      <c r="K80" s="30" t="str">
        <f aca="false">IF(E80="","",IF(H80&gt;0,F80*Parametres!$C$7/100*H80/365,0))</f>
        <v/>
      </c>
      <c r="L80" s="30" t="str">
        <f aca="false">IF(E80="","",IF(H80&gt;0,Parametres!$C$8,0))</f>
        <v/>
      </c>
      <c r="M80" s="30" t="str">
        <f aca="false">IF(E80="","",IF(G80&lt;&gt;"",K80+L80,F80+K80+L80))</f>
        <v/>
      </c>
    </row>
    <row r="81" customFormat="false" ht="15" hidden="false" customHeight="false" outlineLevel="0" collapsed="false">
      <c r="A81" s="26"/>
      <c r="B81" s="26"/>
      <c r="C81" s="26"/>
      <c r="D81" s="27"/>
      <c r="E81" s="27"/>
      <c r="F81" s="28"/>
      <c r="G81" s="27"/>
      <c r="H81" s="20" t="str">
        <f aca="false">IF(E81="","",IF(G81&lt;&gt;"",MAX(0,G81-E81),MAX(0,Parametres!$C$6-E81)))</f>
        <v/>
      </c>
      <c r="I81" s="20" t="str">
        <f aca="false">IF(E81="","",IF(G81&lt;&gt;"","Réglée",IF(H81&gt;0,"En retard","À échoir")))</f>
        <v/>
      </c>
      <c r="J81" s="29" t="str">
        <f aca="false">IF(E81="","",IF(G81&lt;&gt;"","—",IF(H81&gt;=Parametres!$C$15,"Mise en demeure",IF(H81&gt;=Parametres!$C$14,"Recommandé avec AR",IF(H81&gt;=Parametres!$C$13,"Relance ferme + appel",IF(H81&gt;=Parametres!$C$12,"Rappel par courriel",IF(Parametres!$C$6&gt;=E81-Parametres!$C$11,"Pré-relance","—")))))))</f>
        <v/>
      </c>
      <c r="K81" s="30" t="str">
        <f aca="false">IF(E81="","",IF(H81&gt;0,F81*Parametres!$C$7/100*H81/365,0))</f>
        <v/>
      </c>
      <c r="L81" s="30" t="str">
        <f aca="false">IF(E81="","",IF(H81&gt;0,Parametres!$C$8,0))</f>
        <v/>
      </c>
      <c r="M81" s="30" t="str">
        <f aca="false">IF(E81="","",IF(G81&lt;&gt;"",K81+L81,F81+K81+L81))</f>
        <v/>
      </c>
    </row>
    <row r="82" customFormat="false" ht="15" hidden="false" customHeight="false" outlineLevel="0" collapsed="false">
      <c r="A82" s="26"/>
      <c r="B82" s="26"/>
      <c r="C82" s="26"/>
      <c r="D82" s="27"/>
      <c r="E82" s="27"/>
      <c r="F82" s="28"/>
      <c r="G82" s="27"/>
      <c r="H82" s="20" t="str">
        <f aca="false">IF(E82="","",IF(G82&lt;&gt;"",MAX(0,G82-E82),MAX(0,Parametres!$C$6-E82)))</f>
        <v/>
      </c>
      <c r="I82" s="20" t="str">
        <f aca="false">IF(E82="","",IF(G82&lt;&gt;"","Réglée",IF(H82&gt;0,"En retard","À échoir")))</f>
        <v/>
      </c>
      <c r="J82" s="29" t="str">
        <f aca="false">IF(E82="","",IF(G82&lt;&gt;"","—",IF(H82&gt;=Parametres!$C$15,"Mise en demeure",IF(H82&gt;=Parametres!$C$14,"Recommandé avec AR",IF(H82&gt;=Parametres!$C$13,"Relance ferme + appel",IF(H82&gt;=Parametres!$C$12,"Rappel par courriel",IF(Parametres!$C$6&gt;=E82-Parametres!$C$11,"Pré-relance","—")))))))</f>
        <v/>
      </c>
      <c r="K82" s="30" t="str">
        <f aca="false">IF(E82="","",IF(H82&gt;0,F82*Parametres!$C$7/100*H82/365,0))</f>
        <v/>
      </c>
      <c r="L82" s="30" t="str">
        <f aca="false">IF(E82="","",IF(H82&gt;0,Parametres!$C$8,0))</f>
        <v/>
      </c>
      <c r="M82" s="30" t="str">
        <f aca="false">IF(E82="","",IF(G82&lt;&gt;"",K82+L82,F82+K82+L82))</f>
        <v/>
      </c>
    </row>
    <row r="83" customFormat="false" ht="15" hidden="false" customHeight="false" outlineLevel="0" collapsed="false">
      <c r="A83" s="26"/>
      <c r="B83" s="26"/>
      <c r="C83" s="26"/>
      <c r="D83" s="27"/>
      <c r="E83" s="27"/>
      <c r="F83" s="28"/>
      <c r="G83" s="27"/>
      <c r="H83" s="20" t="str">
        <f aca="false">IF(E83="","",IF(G83&lt;&gt;"",MAX(0,G83-E83),MAX(0,Parametres!$C$6-E83)))</f>
        <v/>
      </c>
      <c r="I83" s="20" t="str">
        <f aca="false">IF(E83="","",IF(G83&lt;&gt;"","Réglée",IF(H83&gt;0,"En retard","À échoir")))</f>
        <v/>
      </c>
      <c r="J83" s="29" t="str">
        <f aca="false">IF(E83="","",IF(G83&lt;&gt;"","—",IF(H83&gt;=Parametres!$C$15,"Mise en demeure",IF(H83&gt;=Parametres!$C$14,"Recommandé avec AR",IF(H83&gt;=Parametres!$C$13,"Relance ferme + appel",IF(H83&gt;=Parametres!$C$12,"Rappel par courriel",IF(Parametres!$C$6&gt;=E83-Parametres!$C$11,"Pré-relance","—")))))))</f>
        <v/>
      </c>
      <c r="K83" s="30" t="str">
        <f aca="false">IF(E83="","",IF(H83&gt;0,F83*Parametres!$C$7/100*H83/365,0))</f>
        <v/>
      </c>
      <c r="L83" s="30" t="str">
        <f aca="false">IF(E83="","",IF(H83&gt;0,Parametres!$C$8,0))</f>
        <v/>
      </c>
      <c r="M83" s="30" t="str">
        <f aca="false">IF(E83="","",IF(G83&lt;&gt;"",K83+L83,F83+K83+L83))</f>
        <v/>
      </c>
    </row>
    <row r="84" customFormat="false" ht="15" hidden="false" customHeight="false" outlineLevel="0" collapsed="false">
      <c r="A84" s="26"/>
      <c r="B84" s="26"/>
      <c r="C84" s="26"/>
      <c r="D84" s="27"/>
      <c r="E84" s="27"/>
      <c r="F84" s="28"/>
      <c r="G84" s="27"/>
      <c r="H84" s="20" t="str">
        <f aca="false">IF(E84="","",IF(G84&lt;&gt;"",MAX(0,G84-E84),MAX(0,Parametres!$C$6-E84)))</f>
        <v/>
      </c>
      <c r="I84" s="20" t="str">
        <f aca="false">IF(E84="","",IF(G84&lt;&gt;"","Réglée",IF(H84&gt;0,"En retard","À échoir")))</f>
        <v/>
      </c>
      <c r="J84" s="29" t="str">
        <f aca="false">IF(E84="","",IF(G84&lt;&gt;"","—",IF(H84&gt;=Parametres!$C$15,"Mise en demeure",IF(H84&gt;=Parametres!$C$14,"Recommandé avec AR",IF(H84&gt;=Parametres!$C$13,"Relance ferme + appel",IF(H84&gt;=Parametres!$C$12,"Rappel par courriel",IF(Parametres!$C$6&gt;=E84-Parametres!$C$11,"Pré-relance","—")))))))</f>
        <v/>
      </c>
      <c r="K84" s="30" t="str">
        <f aca="false">IF(E84="","",IF(H84&gt;0,F84*Parametres!$C$7/100*H84/365,0))</f>
        <v/>
      </c>
      <c r="L84" s="30" t="str">
        <f aca="false">IF(E84="","",IF(H84&gt;0,Parametres!$C$8,0))</f>
        <v/>
      </c>
      <c r="M84" s="30" t="str">
        <f aca="false">IF(E84="","",IF(G84&lt;&gt;"",K84+L84,F84+K84+L84))</f>
        <v/>
      </c>
    </row>
    <row r="85" customFormat="false" ht="15" hidden="false" customHeight="false" outlineLevel="0" collapsed="false">
      <c r="A85" s="26"/>
      <c r="B85" s="26"/>
      <c r="C85" s="26"/>
      <c r="D85" s="27"/>
      <c r="E85" s="27"/>
      <c r="F85" s="28"/>
      <c r="G85" s="27"/>
      <c r="H85" s="20" t="str">
        <f aca="false">IF(E85="","",IF(G85&lt;&gt;"",MAX(0,G85-E85),MAX(0,Parametres!$C$6-E85)))</f>
        <v/>
      </c>
      <c r="I85" s="20" t="str">
        <f aca="false">IF(E85="","",IF(G85&lt;&gt;"","Réglée",IF(H85&gt;0,"En retard","À échoir")))</f>
        <v/>
      </c>
      <c r="J85" s="29" t="str">
        <f aca="false">IF(E85="","",IF(G85&lt;&gt;"","—",IF(H85&gt;=Parametres!$C$15,"Mise en demeure",IF(H85&gt;=Parametres!$C$14,"Recommandé avec AR",IF(H85&gt;=Parametres!$C$13,"Relance ferme + appel",IF(H85&gt;=Parametres!$C$12,"Rappel par courriel",IF(Parametres!$C$6&gt;=E85-Parametres!$C$11,"Pré-relance","—")))))))</f>
        <v/>
      </c>
      <c r="K85" s="30" t="str">
        <f aca="false">IF(E85="","",IF(H85&gt;0,F85*Parametres!$C$7/100*H85/365,0))</f>
        <v/>
      </c>
      <c r="L85" s="30" t="str">
        <f aca="false">IF(E85="","",IF(H85&gt;0,Parametres!$C$8,0))</f>
        <v/>
      </c>
      <c r="M85" s="30" t="str">
        <f aca="false">IF(E85="","",IF(G85&lt;&gt;"",K85+L85,F85+K85+L85))</f>
        <v/>
      </c>
    </row>
    <row r="86" customFormat="false" ht="15" hidden="false" customHeight="false" outlineLevel="0" collapsed="false">
      <c r="A86" s="26"/>
      <c r="B86" s="26"/>
      <c r="C86" s="26"/>
      <c r="D86" s="27"/>
      <c r="E86" s="27"/>
      <c r="F86" s="28"/>
      <c r="G86" s="27"/>
      <c r="H86" s="20" t="str">
        <f aca="false">IF(E86="","",IF(G86&lt;&gt;"",MAX(0,G86-E86),MAX(0,Parametres!$C$6-E86)))</f>
        <v/>
      </c>
      <c r="I86" s="20" t="str">
        <f aca="false">IF(E86="","",IF(G86&lt;&gt;"","Réglée",IF(H86&gt;0,"En retard","À échoir")))</f>
        <v/>
      </c>
      <c r="J86" s="29" t="str">
        <f aca="false">IF(E86="","",IF(G86&lt;&gt;"","—",IF(H86&gt;=Parametres!$C$15,"Mise en demeure",IF(H86&gt;=Parametres!$C$14,"Recommandé avec AR",IF(H86&gt;=Parametres!$C$13,"Relance ferme + appel",IF(H86&gt;=Parametres!$C$12,"Rappel par courriel",IF(Parametres!$C$6&gt;=E86-Parametres!$C$11,"Pré-relance","—")))))))</f>
        <v/>
      </c>
      <c r="K86" s="30" t="str">
        <f aca="false">IF(E86="","",IF(H86&gt;0,F86*Parametres!$C$7/100*H86/365,0))</f>
        <v/>
      </c>
      <c r="L86" s="30" t="str">
        <f aca="false">IF(E86="","",IF(H86&gt;0,Parametres!$C$8,0))</f>
        <v/>
      </c>
      <c r="M86" s="30" t="str">
        <f aca="false">IF(E86="","",IF(G86&lt;&gt;"",K86+L86,F86+K86+L86))</f>
        <v/>
      </c>
    </row>
    <row r="87" customFormat="false" ht="15" hidden="false" customHeight="false" outlineLevel="0" collapsed="false">
      <c r="A87" s="26"/>
      <c r="B87" s="26"/>
      <c r="C87" s="26"/>
      <c r="D87" s="27"/>
      <c r="E87" s="27"/>
      <c r="F87" s="28"/>
      <c r="G87" s="27"/>
      <c r="H87" s="20" t="str">
        <f aca="false">IF(E87="","",IF(G87&lt;&gt;"",MAX(0,G87-E87),MAX(0,Parametres!$C$6-E87)))</f>
        <v/>
      </c>
      <c r="I87" s="20" t="str">
        <f aca="false">IF(E87="","",IF(G87&lt;&gt;"","Réglée",IF(H87&gt;0,"En retard","À échoir")))</f>
        <v/>
      </c>
      <c r="J87" s="29" t="str">
        <f aca="false">IF(E87="","",IF(G87&lt;&gt;"","—",IF(H87&gt;=Parametres!$C$15,"Mise en demeure",IF(H87&gt;=Parametres!$C$14,"Recommandé avec AR",IF(H87&gt;=Parametres!$C$13,"Relance ferme + appel",IF(H87&gt;=Parametres!$C$12,"Rappel par courriel",IF(Parametres!$C$6&gt;=E87-Parametres!$C$11,"Pré-relance","—")))))))</f>
        <v/>
      </c>
      <c r="K87" s="30" t="str">
        <f aca="false">IF(E87="","",IF(H87&gt;0,F87*Parametres!$C$7/100*H87/365,0))</f>
        <v/>
      </c>
      <c r="L87" s="30" t="str">
        <f aca="false">IF(E87="","",IF(H87&gt;0,Parametres!$C$8,0))</f>
        <v/>
      </c>
      <c r="M87" s="30" t="str">
        <f aca="false">IF(E87="","",IF(G87&lt;&gt;"",K87+L87,F87+K87+L87))</f>
        <v/>
      </c>
    </row>
    <row r="88" customFormat="false" ht="15" hidden="false" customHeight="false" outlineLevel="0" collapsed="false">
      <c r="A88" s="26"/>
      <c r="B88" s="26"/>
      <c r="C88" s="26"/>
      <c r="D88" s="27"/>
      <c r="E88" s="27"/>
      <c r="F88" s="28"/>
      <c r="G88" s="27"/>
      <c r="H88" s="20" t="str">
        <f aca="false">IF(E88="","",IF(G88&lt;&gt;"",MAX(0,G88-E88),MAX(0,Parametres!$C$6-E88)))</f>
        <v/>
      </c>
      <c r="I88" s="20" t="str">
        <f aca="false">IF(E88="","",IF(G88&lt;&gt;"","Réglée",IF(H88&gt;0,"En retard","À échoir")))</f>
        <v/>
      </c>
      <c r="J88" s="29" t="str">
        <f aca="false">IF(E88="","",IF(G88&lt;&gt;"","—",IF(H88&gt;=Parametres!$C$15,"Mise en demeure",IF(H88&gt;=Parametres!$C$14,"Recommandé avec AR",IF(H88&gt;=Parametres!$C$13,"Relance ferme + appel",IF(H88&gt;=Parametres!$C$12,"Rappel par courriel",IF(Parametres!$C$6&gt;=E88-Parametres!$C$11,"Pré-relance","—")))))))</f>
        <v/>
      </c>
      <c r="K88" s="30" t="str">
        <f aca="false">IF(E88="","",IF(H88&gt;0,F88*Parametres!$C$7/100*H88/365,0))</f>
        <v/>
      </c>
      <c r="L88" s="30" t="str">
        <f aca="false">IF(E88="","",IF(H88&gt;0,Parametres!$C$8,0))</f>
        <v/>
      </c>
      <c r="M88" s="30" t="str">
        <f aca="false">IF(E88="","",IF(G88&lt;&gt;"",K88+L88,F88+K88+L88))</f>
        <v/>
      </c>
    </row>
    <row r="89" customFormat="false" ht="15" hidden="false" customHeight="false" outlineLevel="0" collapsed="false">
      <c r="A89" s="26"/>
      <c r="B89" s="26"/>
      <c r="C89" s="26"/>
      <c r="D89" s="27"/>
      <c r="E89" s="27"/>
      <c r="F89" s="28"/>
      <c r="G89" s="27"/>
      <c r="H89" s="20" t="str">
        <f aca="false">IF(E89="","",IF(G89&lt;&gt;"",MAX(0,G89-E89),MAX(0,Parametres!$C$6-E89)))</f>
        <v/>
      </c>
      <c r="I89" s="20" t="str">
        <f aca="false">IF(E89="","",IF(G89&lt;&gt;"","Réglée",IF(H89&gt;0,"En retard","À échoir")))</f>
        <v/>
      </c>
      <c r="J89" s="29" t="str">
        <f aca="false">IF(E89="","",IF(G89&lt;&gt;"","—",IF(H89&gt;=Parametres!$C$15,"Mise en demeure",IF(H89&gt;=Parametres!$C$14,"Recommandé avec AR",IF(H89&gt;=Parametres!$C$13,"Relance ferme + appel",IF(H89&gt;=Parametres!$C$12,"Rappel par courriel",IF(Parametres!$C$6&gt;=E89-Parametres!$C$11,"Pré-relance","—")))))))</f>
        <v/>
      </c>
      <c r="K89" s="30" t="str">
        <f aca="false">IF(E89="","",IF(H89&gt;0,F89*Parametres!$C$7/100*H89/365,0))</f>
        <v/>
      </c>
      <c r="L89" s="30" t="str">
        <f aca="false">IF(E89="","",IF(H89&gt;0,Parametres!$C$8,0))</f>
        <v/>
      </c>
      <c r="M89" s="30" t="str">
        <f aca="false">IF(E89="","",IF(G89&lt;&gt;"",K89+L89,F89+K89+L89))</f>
        <v/>
      </c>
    </row>
    <row r="90" customFormat="false" ht="15" hidden="false" customHeight="false" outlineLevel="0" collapsed="false">
      <c r="A90" s="26"/>
      <c r="B90" s="26"/>
      <c r="C90" s="26"/>
      <c r="D90" s="27"/>
      <c r="E90" s="27"/>
      <c r="F90" s="28"/>
      <c r="G90" s="27"/>
      <c r="H90" s="20" t="str">
        <f aca="false">IF(E90="","",IF(G90&lt;&gt;"",MAX(0,G90-E90),MAX(0,Parametres!$C$6-E90)))</f>
        <v/>
      </c>
      <c r="I90" s="20" t="str">
        <f aca="false">IF(E90="","",IF(G90&lt;&gt;"","Réglée",IF(H90&gt;0,"En retard","À échoir")))</f>
        <v/>
      </c>
      <c r="J90" s="29" t="str">
        <f aca="false">IF(E90="","",IF(G90&lt;&gt;"","—",IF(H90&gt;=Parametres!$C$15,"Mise en demeure",IF(H90&gt;=Parametres!$C$14,"Recommandé avec AR",IF(H90&gt;=Parametres!$C$13,"Relance ferme + appel",IF(H90&gt;=Parametres!$C$12,"Rappel par courriel",IF(Parametres!$C$6&gt;=E90-Parametres!$C$11,"Pré-relance","—")))))))</f>
        <v/>
      </c>
      <c r="K90" s="30" t="str">
        <f aca="false">IF(E90="","",IF(H90&gt;0,F90*Parametres!$C$7/100*H90/365,0))</f>
        <v/>
      </c>
      <c r="L90" s="30" t="str">
        <f aca="false">IF(E90="","",IF(H90&gt;0,Parametres!$C$8,0))</f>
        <v/>
      </c>
      <c r="M90" s="30" t="str">
        <f aca="false">IF(E90="","",IF(G90&lt;&gt;"",K90+L90,F90+K90+L90))</f>
        <v/>
      </c>
    </row>
    <row r="91" customFormat="false" ht="15" hidden="false" customHeight="false" outlineLevel="0" collapsed="false">
      <c r="A91" s="26"/>
      <c r="B91" s="26"/>
      <c r="C91" s="26"/>
      <c r="D91" s="27"/>
      <c r="E91" s="27"/>
      <c r="F91" s="28"/>
      <c r="G91" s="27"/>
      <c r="H91" s="20" t="str">
        <f aca="false">IF(E91="","",IF(G91&lt;&gt;"",MAX(0,G91-E91),MAX(0,Parametres!$C$6-E91)))</f>
        <v/>
      </c>
      <c r="I91" s="20" t="str">
        <f aca="false">IF(E91="","",IF(G91&lt;&gt;"","Réglée",IF(H91&gt;0,"En retard","À échoir")))</f>
        <v/>
      </c>
      <c r="J91" s="29" t="str">
        <f aca="false">IF(E91="","",IF(G91&lt;&gt;"","—",IF(H91&gt;=Parametres!$C$15,"Mise en demeure",IF(H91&gt;=Parametres!$C$14,"Recommandé avec AR",IF(H91&gt;=Parametres!$C$13,"Relance ferme + appel",IF(H91&gt;=Parametres!$C$12,"Rappel par courriel",IF(Parametres!$C$6&gt;=E91-Parametres!$C$11,"Pré-relance","—")))))))</f>
        <v/>
      </c>
      <c r="K91" s="30" t="str">
        <f aca="false">IF(E91="","",IF(H91&gt;0,F91*Parametres!$C$7/100*H91/365,0))</f>
        <v/>
      </c>
      <c r="L91" s="30" t="str">
        <f aca="false">IF(E91="","",IF(H91&gt;0,Parametres!$C$8,0))</f>
        <v/>
      </c>
      <c r="M91" s="30" t="str">
        <f aca="false">IF(E91="","",IF(G91&lt;&gt;"",K91+L91,F91+K91+L91))</f>
        <v/>
      </c>
    </row>
    <row r="92" customFormat="false" ht="15" hidden="false" customHeight="false" outlineLevel="0" collapsed="false">
      <c r="A92" s="26"/>
      <c r="B92" s="26"/>
      <c r="C92" s="26"/>
      <c r="D92" s="27"/>
      <c r="E92" s="27"/>
      <c r="F92" s="28"/>
      <c r="G92" s="27"/>
      <c r="H92" s="20" t="str">
        <f aca="false">IF(E92="","",IF(G92&lt;&gt;"",MAX(0,G92-E92),MAX(0,Parametres!$C$6-E92)))</f>
        <v/>
      </c>
      <c r="I92" s="20" t="str">
        <f aca="false">IF(E92="","",IF(G92&lt;&gt;"","Réglée",IF(H92&gt;0,"En retard","À échoir")))</f>
        <v/>
      </c>
      <c r="J92" s="29" t="str">
        <f aca="false">IF(E92="","",IF(G92&lt;&gt;"","—",IF(H92&gt;=Parametres!$C$15,"Mise en demeure",IF(H92&gt;=Parametres!$C$14,"Recommandé avec AR",IF(H92&gt;=Parametres!$C$13,"Relance ferme + appel",IF(H92&gt;=Parametres!$C$12,"Rappel par courriel",IF(Parametres!$C$6&gt;=E92-Parametres!$C$11,"Pré-relance","—")))))))</f>
        <v/>
      </c>
      <c r="K92" s="30" t="str">
        <f aca="false">IF(E92="","",IF(H92&gt;0,F92*Parametres!$C$7/100*H92/365,0))</f>
        <v/>
      </c>
      <c r="L92" s="30" t="str">
        <f aca="false">IF(E92="","",IF(H92&gt;0,Parametres!$C$8,0))</f>
        <v/>
      </c>
      <c r="M92" s="30" t="str">
        <f aca="false">IF(E92="","",IF(G92&lt;&gt;"",K92+L92,F92+K92+L92))</f>
        <v/>
      </c>
    </row>
    <row r="93" customFormat="false" ht="15" hidden="false" customHeight="false" outlineLevel="0" collapsed="false">
      <c r="A93" s="26"/>
      <c r="B93" s="26"/>
      <c r="C93" s="26"/>
      <c r="D93" s="27"/>
      <c r="E93" s="27"/>
      <c r="F93" s="28"/>
      <c r="G93" s="27"/>
      <c r="H93" s="20" t="str">
        <f aca="false">IF(E93="","",IF(G93&lt;&gt;"",MAX(0,G93-E93),MAX(0,Parametres!$C$6-E93)))</f>
        <v/>
      </c>
      <c r="I93" s="20" t="str">
        <f aca="false">IF(E93="","",IF(G93&lt;&gt;"","Réglée",IF(H93&gt;0,"En retard","À échoir")))</f>
        <v/>
      </c>
      <c r="J93" s="29" t="str">
        <f aca="false">IF(E93="","",IF(G93&lt;&gt;"","—",IF(H93&gt;=Parametres!$C$15,"Mise en demeure",IF(H93&gt;=Parametres!$C$14,"Recommandé avec AR",IF(H93&gt;=Parametres!$C$13,"Relance ferme + appel",IF(H93&gt;=Parametres!$C$12,"Rappel par courriel",IF(Parametres!$C$6&gt;=E93-Parametres!$C$11,"Pré-relance","—")))))))</f>
        <v/>
      </c>
      <c r="K93" s="30" t="str">
        <f aca="false">IF(E93="","",IF(H93&gt;0,F93*Parametres!$C$7/100*H93/365,0))</f>
        <v/>
      </c>
      <c r="L93" s="30" t="str">
        <f aca="false">IF(E93="","",IF(H93&gt;0,Parametres!$C$8,0))</f>
        <v/>
      </c>
      <c r="M93" s="30" t="str">
        <f aca="false">IF(E93="","",IF(G93&lt;&gt;"",K93+L93,F93+K93+L93))</f>
        <v/>
      </c>
    </row>
    <row r="94" customFormat="false" ht="15" hidden="false" customHeight="false" outlineLevel="0" collapsed="false">
      <c r="A94" s="26"/>
      <c r="B94" s="26"/>
      <c r="C94" s="26"/>
      <c r="D94" s="27"/>
      <c r="E94" s="27"/>
      <c r="F94" s="28"/>
      <c r="G94" s="27"/>
      <c r="H94" s="20" t="str">
        <f aca="false">IF(E94="","",IF(G94&lt;&gt;"",MAX(0,G94-E94),MAX(0,Parametres!$C$6-E94)))</f>
        <v/>
      </c>
      <c r="I94" s="20" t="str">
        <f aca="false">IF(E94="","",IF(G94&lt;&gt;"","Réglée",IF(H94&gt;0,"En retard","À échoir")))</f>
        <v/>
      </c>
      <c r="J94" s="29" t="str">
        <f aca="false">IF(E94="","",IF(G94&lt;&gt;"","—",IF(H94&gt;=Parametres!$C$15,"Mise en demeure",IF(H94&gt;=Parametres!$C$14,"Recommandé avec AR",IF(H94&gt;=Parametres!$C$13,"Relance ferme + appel",IF(H94&gt;=Parametres!$C$12,"Rappel par courriel",IF(Parametres!$C$6&gt;=E94-Parametres!$C$11,"Pré-relance","—")))))))</f>
        <v/>
      </c>
      <c r="K94" s="30" t="str">
        <f aca="false">IF(E94="","",IF(H94&gt;0,F94*Parametres!$C$7/100*H94/365,0))</f>
        <v/>
      </c>
      <c r="L94" s="30" t="str">
        <f aca="false">IF(E94="","",IF(H94&gt;0,Parametres!$C$8,0))</f>
        <v/>
      </c>
      <c r="M94" s="30" t="str">
        <f aca="false">IF(E94="","",IF(G94&lt;&gt;"",K94+L94,F94+K94+L94))</f>
        <v/>
      </c>
    </row>
    <row r="95" customFormat="false" ht="15" hidden="false" customHeight="false" outlineLevel="0" collapsed="false">
      <c r="A95" s="26"/>
      <c r="B95" s="26"/>
      <c r="C95" s="26"/>
      <c r="D95" s="27"/>
      <c r="E95" s="27"/>
      <c r="F95" s="28"/>
      <c r="G95" s="27"/>
      <c r="H95" s="20" t="str">
        <f aca="false">IF(E95="","",IF(G95&lt;&gt;"",MAX(0,G95-E95),MAX(0,Parametres!$C$6-E95)))</f>
        <v/>
      </c>
      <c r="I95" s="20" t="str">
        <f aca="false">IF(E95="","",IF(G95&lt;&gt;"","Réglée",IF(H95&gt;0,"En retard","À échoir")))</f>
        <v/>
      </c>
      <c r="J95" s="29" t="str">
        <f aca="false">IF(E95="","",IF(G95&lt;&gt;"","—",IF(H95&gt;=Parametres!$C$15,"Mise en demeure",IF(H95&gt;=Parametres!$C$14,"Recommandé avec AR",IF(H95&gt;=Parametres!$C$13,"Relance ferme + appel",IF(H95&gt;=Parametres!$C$12,"Rappel par courriel",IF(Parametres!$C$6&gt;=E95-Parametres!$C$11,"Pré-relance","—")))))))</f>
        <v/>
      </c>
      <c r="K95" s="30" t="str">
        <f aca="false">IF(E95="","",IF(H95&gt;0,F95*Parametres!$C$7/100*H95/365,0))</f>
        <v/>
      </c>
      <c r="L95" s="30" t="str">
        <f aca="false">IF(E95="","",IF(H95&gt;0,Parametres!$C$8,0))</f>
        <v/>
      </c>
      <c r="M95" s="30" t="str">
        <f aca="false">IF(E95="","",IF(G95&lt;&gt;"",K95+L95,F95+K95+L95))</f>
        <v/>
      </c>
    </row>
    <row r="96" customFormat="false" ht="15" hidden="false" customHeight="false" outlineLevel="0" collapsed="false">
      <c r="A96" s="26"/>
      <c r="B96" s="26"/>
      <c r="C96" s="26"/>
      <c r="D96" s="27"/>
      <c r="E96" s="27"/>
      <c r="F96" s="28"/>
      <c r="G96" s="27"/>
      <c r="H96" s="20" t="str">
        <f aca="false">IF(E96="","",IF(G96&lt;&gt;"",MAX(0,G96-E96),MAX(0,Parametres!$C$6-E96)))</f>
        <v/>
      </c>
      <c r="I96" s="20" t="str">
        <f aca="false">IF(E96="","",IF(G96&lt;&gt;"","Réglée",IF(H96&gt;0,"En retard","À échoir")))</f>
        <v/>
      </c>
      <c r="J96" s="29" t="str">
        <f aca="false">IF(E96="","",IF(G96&lt;&gt;"","—",IF(H96&gt;=Parametres!$C$15,"Mise en demeure",IF(H96&gt;=Parametres!$C$14,"Recommandé avec AR",IF(H96&gt;=Parametres!$C$13,"Relance ferme + appel",IF(H96&gt;=Parametres!$C$12,"Rappel par courriel",IF(Parametres!$C$6&gt;=E96-Parametres!$C$11,"Pré-relance","—")))))))</f>
        <v/>
      </c>
      <c r="K96" s="30" t="str">
        <f aca="false">IF(E96="","",IF(H96&gt;0,F96*Parametres!$C$7/100*H96/365,0))</f>
        <v/>
      </c>
      <c r="L96" s="30" t="str">
        <f aca="false">IF(E96="","",IF(H96&gt;0,Parametres!$C$8,0))</f>
        <v/>
      </c>
      <c r="M96" s="30" t="str">
        <f aca="false">IF(E96="","",IF(G96&lt;&gt;"",K96+L96,F96+K96+L96))</f>
        <v/>
      </c>
    </row>
    <row r="97" customFormat="false" ht="15" hidden="false" customHeight="false" outlineLevel="0" collapsed="false">
      <c r="A97" s="26"/>
      <c r="B97" s="26"/>
      <c r="C97" s="26"/>
      <c r="D97" s="27"/>
      <c r="E97" s="27"/>
      <c r="F97" s="28"/>
      <c r="G97" s="27"/>
      <c r="H97" s="20" t="str">
        <f aca="false">IF(E97="","",IF(G97&lt;&gt;"",MAX(0,G97-E97),MAX(0,Parametres!$C$6-E97)))</f>
        <v/>
      </c>
      <c r="I97" s="20" t="str">
        <f aca="false">IF(E97="","",IF(G97&lt;&gt;"","Réglée",IF(H97&gt;0,"En retard","À échoir")))</f>
        <v/>
      </c>
      <c r="J97" s="29" t="str">
        <f aca="false">IF(E97="","",IF(G97&lt;&gt;"","—",IF(H97&gt;=Parametres!$C$15,"Mise en demeure",IF(H97&gt;=Parametres!$C$14,"Recommandé avec AR",IF(H97&gt;=Parametres!$C$13,"Relance ferme + appel",IF(H97&gt;=Parametres!$C$12,"Rappel par courriel",IF(Parametres!$C$6&gt;=E97-Parametres!$C$11,"Pré-relance","—")))))))</f>
        <v/>
      </c>
      <c r="K97" s="30" t="str">
        <f aca="false">IF(E97="","",IF(H97&gt;0,F97*Parametres!$C$7/100*H97/365,0))</f>
        <v/>
      </c>
      <c r="L97" s="30" t="str">
        <f aca="false">IF(E97="","",IF(H97&gt;0,Parametres!$C$8,0))</f>
        <v/>
      </c>
      <c r="M97" s="30" t="str">
        <f aca="false">IF(E97="","",IF(G97&lt;&gt;"",K97+L97,F97+K97+L97))</f>
        <v/>
      </c>
    </row>
    <row r="98" customFormat="false" ht="15" hidden="false" customHeight="false" outlineLevel="0" collapsed="false">
      <c r="A98" s="26"/>
      <c r="B98" s="26"/>
      <c r="C98" s="26"/>
      <c r="D98" s="27"/>
      <c r="E98" s="27"/>
      <c r="F98" s="28"/>
      <c r="G98" s="27"/>
      <c r="H98" s="20" t="str">
        <f aca="false">IF(E98="","",IF(G98&lt;&gt;"",MAX(0,G98-E98),MAX(0,Parametres!$C$6-E98)))</f>
        <v/>
      </c>
      <c r="I98" s="20" t="str">
        <f aca="false">IF(E98="","",IF(G98&lt;&gt;"","Réglée",IF(H98&gt;0,"En retard","À échoir")))</f>
        <v/>
      </c>
      <c r="J98" s="29" t="str">
        <f aca="false">IF(E98="","",IF(G98&lt;&gt;"","—",IF(H98&gt;=Parametres!$C$15,"Mise en demeure",IF(H98&gt;=Parametres!$C$14,"Recommandé avec AR",IF(H98&gt;=Parametres!$C$13,"Relance ferme + appel",IF(H98&gt;=Parametres!$C$12,"Rappel par courriel",IF(Parametres!$C$6&gt;=E98-Parametres!$C$11,"Pré-relance","—")))))))</f>
        <v/>
      </c>
      <c r="K98" s="30" t="str">
        <f aca="false">IF(E98="","",IF(H98&gt;0,F98*Parametres!$C$7/100*H98/365,0))</f>
        <v/>
      </c>
      <c r="L98" s="30" t="str">
        <f aca="false">IF(E98="","",IF(H98&gt;0,Parametres!$C$8,0))</f>
        <v/>
      </c>
      <c r="M98" s="30" t="str">
        <f aca="false">IF(E98="","",IF(G98&lt;&gt;"",K98+L98,F98+K98+L98))</f>
        <v/>
      </c>
    </row>
    <row r="99" customFormat="false" ht="15" hidden="false" customHeight="false" outlineLevel="0" collapsed="false">
      <c r="A99" s="26"/>
      <c r="B99" s="26"/>
      <c r="C99" s="26"/>
      <c r="D99" s="27"/>
      <c r="E99" s="27"/>
      <c r="F99" s="28"/>
      <c r="G99" s="27"/>
      <c r="H99" s="20" t="str">
        <f aca="false">IF(E99="","",IF(G99&lt;&gt;"",MAX(0,G99-E99),MAX(0,Parametres!$C$6-E99)))</f>
        <v/>
      </c>
      <c r="I99" s="20" t="str">
        <f aca="false">IF(E99="","",IF(G99&lt;&gt;"","Réglée",IF(H99&gt;0,"En retard","À échoir")))</f>
        <v/>
      </c>
      <c r="J99" s="29" t="str">
        <f aca="false">IF(E99="","",IF(G99&lt;&gt;"","—",IF(H99&gt;=Parametres!$C$15,"Mise en demeure",IF(H99&gt;=Parametres!$C$14,"Recommandé avec AR",IF(H99&gt;=Parametres!$C$13,"Relance ferme + appel",IF(H99&gt;=Parametres!$C$12,"Rappel par courriel",IF(Parametres!$C$6&gt;=E99-Parametres!$C$11,"Pré-relance","—")))))))</f>
        <v/>
      </c>
      <c r="K99" s="30" t="str">
        <f aca="false">IF(E99="","",IF(H99&gt;0,F99*Parametres!$C$7/100*H99/365,0))</f>
        <v/>
      </c>
      <c r="L99" s="30" t="str">
        <f aca="false">IF(E99="","",IF(H99&gt;0,Parametres!$C$8,0))</f>
        <v/>
      </c>
      <c r="M99" s="30" t="str">
        <f aca="false">IF(E99="","",IF(G99&lt;&gt;"",K99+L99,F99+K99+L99))</f>
        <v/>
      </c>
    </row>
    <row r="100" customFormat="false" ht="15" hidden="false" customHeight="false" outlineLevel="0" collapsed="false">
      <c r="A100" s="26"/>
      <c r="B100" s="26"/>
      <c r="C100" s="26"/>
      <c r="D100" s="27"/>
      <c r="E100" s="27"/>
      <c r="F100" s="28"/>
      <c r="G100" s="27"/>
      <c r="H100" s="20" t="str">
        <f aca="false">IF(E100="","",IF(G100&lt;&gt;"",MAX(0,G100-E100),MAX(0,Parametres!$C$6-E100)))</f>
        <v/>
      </c>
      <c r="I100" s="20" t="str">
        <f aca="false">IF(E100="","",IF(G100&lt;&gt;"","Réglée",IF(H100&gt;0,"En retard","À échoir")))</f>
        <v/>
      </c>
      <c r="J100" s="29" t="str">
        <f aca="false">IF(E100="","",IF(G100&lt;&gt;"","—",IF(H100&gt;=Parametres!$C$15,"Mise en demeure",IF(H100&gt;=Parametres!$C$14,"Recommandé avec AR",IF(H100&gt;=Parametres!$C$13,"Relance ferme + appel",IF(H100&gt;=Parametres!$C$12,"Rappel par courriel",IF(Parametres!$C$6&gt;=E100-Parametres!$C$11,"Pré-relance","—")))))))</f>
        <v/>
      </c>
      <c r="K100" s="30" t="str">
        <f aca="false">IF(E100="","",IF(H100&gt;0,F100*Parametres!$C$7/100*H100/365,0))</f>
        <v/>
      </c>
      <c r="L100" s="30" t="str">
        <f aca="false">IF(E100="","",IF(H100&gt;0,Parametres!$C$8,0))</f>
        <v/>
      </c>
      <c r="M100" s="30" t="str">
        <f aca="false">IF(E100="","",IF(G100&lt;&gt;"",K100+L100,F100+K100+L100))</f>
        <v/>
      </c>
    </row>
    <row r="101" customFormat="false" ht="15" hidden="false" customHeight="false" outlineLevel="0" collapsed="false">
      <c r="A101" s="26"/>
      <c r="B101" s="26"/>
      <c r="C101" s="26"/>
      <c r="D101" s="27"/>
      <c r="E101" s="27"/>
      <c r="F101" s="28"/>
      <c r="G101" s="27"/>
      <c r="H101" s="20" t="str">
        <f aca="false">IF(E101="","",IF(G101&lt;&gt;"",MAX(0,G101-E101),MAX(0,Parametres!$C$6-E101)))</f>
        <v/>
      </c>
      <c r="I101" s="20" t="str">
        <f aca="false">IF(E101="","",IF(G101&lt;&gt;"","Réglée",IF(H101&gt;0,"En retard","À échoir")))</f>
        <v/>
      </c>
      <c r="J101" s="29" t="str">
        <f aca="false">IF(E101="","",IF(G101&lt;&gt;"","—",IF(H101&gt;=Parametres!$C$15,"Mise en demeure",IF(H101&gt;=Parametres!$C$14,"Recommandé avec AR",IF(H101&gt;=Parametres!$C$13,"Relance ferme + appel",IF(H101&gt;=Parametres!$C$12,"Rappel par courriel",IF(Parametres!$C$6&gt;=E101-Parametres!$C$11,"Pré-relance","—")))))))</f>
        <v/>
      </c>
      <c r="K101" s="30" t="str">
        <f aca="false">IF(E101="","",IF(H101&gt;0,F101*Parametres!$C$7/100*H101/365,0))</f>
        <v/>
      </c>
      <c r="L101" s="30" t="str">
        <f aca="false">IF(E101="","",IF(H101&gt;0,Parametres!$C$8,0))</f>
        <v/>
      </c>
      <c r="M101" s="30" t="str">
        <f aca="false">IF(E101="","",IF(G101&lt;&gt;"",K101+L101,F101+K101+L101))</f>
        <v/>
      </c>
    </row>
    <row r="102" customFormat="false" ht="15" hidden="false" customHeight="false" outlineLevel="0" collapsed="false">
      <c r="A102" s="26"/>
      <c r="B102" s="26"/>
      <c r="C102" s="26"/>
      <c r="D102" s="27"/>
      <c r="E102" s="27"/>
      <c r="F102" s="28"/>
      <c r="G102" s="27"/>
      <c r="H102" s="20" t="str">
        <f aca="false">IF(E102="","",IF(G102&lt;&gt;"",MAX(0,G102-E102),MAX(0,Parametres!$C$6-E102)))</f>
        <v/>
      </c>
      <c r="I102" s="20" t="str">
        <f aca="false">IF(E102="","",IF(G102&lt;&gt;"","Réglée",IF(H102&gt;0,"En retard","À échoir")))</f>
        <v/>
      </c>
      <c r="J102" s="29" t="str">
        <f aca="false">IF(E102="","",IF(G102&lt;&gt;"","—",IF(H102&gt;=Parametres!$C$15,"Mise en demeure",IF(H102&gt;=Parametres!$C$14,"Recommandé avec AR",IF(H102&gt;=Parametres!$C$13,"Relance ferme + appel",IF(H102&gt;=Parametres!$C$12,"Rappel par courriel",IF(Parametres!$C$6&gt;=E102-Parametres!$C$11,"Pré-relance","—")))))))</f>
        <v/>
      </c>
      <c r="K102" s="30" t="str">
        <f aca="false">IF(E102="","",IF(H102&gt;0,F102*Parametres!$C$7/100*H102/365,0))</f>
        <v/>
      </c>
      <c r="L102" s="30" t="str">
        <f aca="false">IF(E102="","",IF(H102&gt;0,Parametres!$C$8,0))</f>
        <v/>
      </c>
      <c r="M102" s="30" t="str">
        <f aca="false">IF(E102="","",IF(G102&lt;&gt;"",K102+L102,F102+K102+L102))</f>
        <v/>
      </c>
    </row>
    <row r="103" customFormat="false" ht="15" hidden="false" customHeight="false" outlineLevel="0" collapsed="false">
      <c r="A103" s="26"/>
      <c r="B103" s="26"/>
      <c r="C103" s="26"/>
      <c r="D103" s="27"/>
      <c r="E103" s="27"/>
      <c r="F103" s="28"/>
      <c r="G103" s="27"/>
      <c r="H103" s="20" t="str">
        <f aca="false">IF(E103="","",IF(G103&lt;&gt;"",MAX(0,G103-E103),MAX(0,Parametres!$C$6-E103)))</f>
        <v/>
      </c>
      <c r="I103" s="20" t="str">
        <f aca="false">IF(E103="","",IF(G103&lt;&gt;"","Réglée",IF(H103&gt;0,"En retard","À échoir")))</f>
        <v/>
      </c>
      <c r="J103" s="29" t="str">
        <f aca="false">IF(E103="","",IF(G103&lt;&gt;"","—",IF(H103&gt;=Parametres!$C$15,"Mise en demeure",IF(H103&gt;=Parametres!$C$14,"Recommandé avec AR",IF(H103&gt;=Parametres!$C$13,"Relance ferme + appel",IF(H103&gt;=Parametres!$C$12,"Rappel par courriel",IF(Parametres!$C$6&gt;=E103-Parametres!$C$11,"Pré-relance","—")))))))</f>
        <v/>
      </c>
      <c r="K103" s="30" t="str">
        <f aca="false">IF(E103="","",IF(H103&gt;0,F103*Parametres!$C$7/100*H103/365,0))</f>
        <v/>
      </c>
      <c r="L103" s="30" t="str">
        <f aca="false">IF(E103="","",IF(H103&gt;0,Parametres!$C$8,0))</f>
        <v/>
      </c>
      <c r="M103" s="30" t="str">
        <f aca="false">IF(E103="","",IF(G103&lt;&gt;"",K103+L103,F103+K103+L103))</f>
        <v/>
      </c>
    </row>
    <row r="104" customFormat="false" ht="15" hidden="false" customHeight="false" outlineLevel="0" collapsed="false">
      <c r="A104" s="26"/>
      <c r="B104" s="26"/>
      <c r="C104" s="26"/>
      <c r="D104" s="27"/>
      <c r="E104" s="27"/>
      <c r="F104" s="28"/>
      <c r="G104" s="27"/>
      <c r="H104" s="20" t="str">
        <f aca="false">IF(E104="","",IF(G104&lt;&gt;"",MAX(0,G104-E104),MAX(0,Parametres!$C$6-E104)))</f>
        <v/>
      </c>
      <c r="I104" s="20" t="str">
        <f aca="false">IF(E104="","",IF(G104&lt;&gt;"","Réglée",IF(H104&gt;0,"En retard","À échoir")))</f>
        <v/>
      </c>
      <c r="J104" s="29" t="str">
        <f aca="false">IF(E104="","",IF(G104&lt;&gt;"","—",IF(H104&gt;=Parametres!$C$15,"Mise en demeure",IF(H104&gt;=Parametres!$C$14,"Recommandé avec AR",IF(H104&gt;=Parametres!$C$13,"Relance ferme + appel",IF(H104&gt;=Parametres!$C$12,"Rappel par courriel",IF(Parametres!$C$6&gt;=E104-Parametres!$C$11,"Pré-relance","—")))))))</f>
        <v/>
      </c>
      <c r="K104" s="30" t="str">
        <f aca="false">IF(E104="","",IF(H104&gt;0,F104*Parametres!$C$7/100*H104/365,0))</f>
        <v/>
      </c>
      <c r="L104" s="30" t="str">
        <f aca="false">IF(E104="","",IF(H104&gt;0,Parametres!$C$8,0))</f>
        <v/>
      </c>
      <c r="M104" s="30" t="str">
        <f aca="false">IF(E104="","",IF(G104&lt;&gt;"",K104+L104,F104+K104+L104))</f>
        <v/>
      </c>
    </row>
    <row r="105" customFormat="false" ht="15" hidden="false" customHeight="false" outlineLevel="0" collapsed="false">
      <c r="A105" s="26"/>
      <c r="B105" s="26"/>
      <c r="C105" s="26"/>
      <c r="D105" s="27"/>
      <c r="E105" s="27"/>
      <c r="F105" s="28"/>
      <c r="G105" s="27"/>
      <c r="H105" s="20" t="str">
        <f aca="false">IF(E105="","",IF(G105&lt;&gt;"",MAX(0,G105-E105),MAX(0,Parametres!$C$6-E105)))</f>
        <v/>
      </c>
      <c r="I105" s="20" t="str">
        <f aca="false">IF(E105="","",IF(G105&lt;&gt;"","Réglée",IF(H105&gt;0,"En retard","À échoir")))</f>
        <v/>
      </c>
      <c r="J105" s="29" t="str">
        <f aca="false">IF(E105="","",IF(G105&lt;&gt;"","—",IF(H105&gt;=Parametres!$C$15,"Mise en demeure",IF(H105&gt;=Parametres!$C$14,"Recommandé avec AR",IF(H105&gt;=Parametres!$C$13,"Relance ferme + appel",IF(H105&gt;=Parametres!$C$12,"Rappel par courriel",IF(Parametres!$C$6&gt;=E105-Parametres!$C$11,"Pré-relance","—")))))))</f>
        <v/>
      </c>
      <c r="K105" s="30" t="str">
        <f aca="false">IF(E105="","",IF(H105&gt;0,F105*Parametres!$C$7/100*H105/365,0))</f>
        <v/>
      </c>
      <c r="L105" s="30" t="str">
        <f aca="false">IF(E105="","",IF(H105&gt;0,Parametres!$C$8,0))</f>
        <v/>
      </c>
      <c r="M105" s="30" t="str">
        <f aca="false">IF(E105="","",IF(G105&lt;&gt;"",K105+L105,F105+K105+L105))</f>
        <v/>
      </c>
    </row>
    <row r="106" customFormat="false" ht="15" hidden="false" customHeight="false" outlineLevel="0" collapsed="false">
      <c r="A106" s="26"/>
      <c r="B106" s="26"/>
      <c r="C106" s="26"/>
      <c r="D106" s="27"/>
      <c r="E106" s="27"/>
      <c r="F106" s="28"/>
      <c r="G106" s="27"/>
      <c r="H106" s="20" t="str">
        <f aca="false">IF(E106="","",IF(G106&lt;&gt;"",MAX(0,G106-E106),MAX(0,Parametres!$C$6-E106)))</f>
        <v/>
      </c>
      <c r="I106" s="20" t="str">
        <f aca="false">IF(E106="","",IF(G106&lt;&gt;"","Réglée",IF(H106&gt;0,"En retard","À échoir")))</f>
        <v/>
      </c>
      <c r="J106" s="29" t="str">
        <f aca="false">IF(E106="","",IF(G106&lt;&gt;"","—",IF(H106&gt;=Parametres!$C$15,"Mise en demeure",IF(H106&gt;=Parametres!$C$14,"Recommandé avec AR",IF(H106&gt;=Parametres!$C$13,"Relance ferme + appel",IF(H106&gt;=Parametres!$C$12,"Rappel par courriel",IF(Parametres!$C$6&gt;=E106-Parametres!$C$11,"Pré-relance","—")))))))</f>
        <v/>
      </c>
      <c r="K106" s="30" t="str">
        <f aca="false">IF(E106="","",IF(H106&gt;0,F106*Parametres!$C$7/100*H106/365,0))</f>
        <v/>
      </c>
      <c r="L106" s="30" t="str">
        <f aca="false">IF(E106="","",IF(H106&gt;0,Parametres!$C$8,0))</f>
        <v/>
      </c>
      <c r="M106" s="30" t="str">
        <f aca="false">IF(E106="","",IF(G106&lt;&gt;"",K106+L106,F106+K106+L106))</f>
        <v/>
      </c>
    </row>
    <row r="107" customFormat="false" ht="15" hidden="false" customHeight="false" outlineLevel="0" collapsed="false">
      <c r="A107" s="26"/>
      <c r="B107" s="26"/>
      <c r="C107" s="26"/>
      <c r="D107" s="27"/>
      <c r="E107" s="27"/>
      <c r="F107" s="28"/>
      <c r="G107" s="27"/>
      <c r="H107" s="20" t="str">
        <f aca="false">IF(E107="","",IF(G107&lt;&gt;"",MAX(0,G107-E107),MAX(0,Parametres!$C$6-E107)))</f>
        <v/>
      </c>
      <c r="I107" s="20" t="str">
        <f aca="false">IF(E107="","",IF(G107&lt;&gt;"","Réglée",IF(H107&gt;0,"En retard","À échoir")))</f>
        <v/>
      </c>
      <c r="J107" s="29" t="str">
        <f aca="false">IF(E107="","",IF(G107&lt;&gt;"","—",IF(H107&gt;=Parametres!$C$15,"Mise en demeure",IF(H107&gt;=Parametres!$C$14,"Recommandé avec AR",IF(H107&gt;=Parametres!$C$13,"Relance ferme + appel",IF(H107&gt;=Parametres!$C$12,"Rappel par courriel",IF(Parametres!$C$6&gt;=E107-Parametres!$C$11,"Pré-relance","—")))))))</f>
        <v/>
      </c>
      <c r="K107" s="30" t="str">
        <f aca="false">IF(E107="","",IF(H107&gt;0,F107*Parametres!$C$7/100*H107/365,0))</f>
        <v/>
      </c>
      <c r="L107" s="30" t="str">
        <f aca="false">IF(E107="","",IF(H107&gt;0,Parametres!$C$8,0))</f>
        <v/>
      </c>
      <c r="M107" s="30" t="str">
        <f aca="false">IF(E107="","",IF(G107&lt;&gt;"",K107+L107,F107+K107+L107))</f>
        <v/>
      </c>
    </row>
    <row r="108" customFormat="false" ht="15" hidden="false" customHeight="false" outlineLevel="0" collapsed="false">
      <c r="A108" s="26"/>
      <c r="B108" s="26"/>
      <c r="C108" s="26"/>
      <c r="D108" s="27"/>
      <c r="E108" s="27"/>
      <c r="F108" s="28"/>
      <c r="G108" s="27"/>
      <c r="H108" s="20" t="str">
        <f aca="false">IF(E108="","",IF(G108&lt;&gt;"",MAX(0,G108-E108),MAX(0,Parametres!$C$6-E108)))</f>
        <v/>
      </c>
      <c r="I108" s="20" t="str">
        <f aca="false">IF(E108="","",IF(G108&lt;&gt;"","Réglée",IF(H108&gt;0,"En retard","À échoir")))</f>
        <v/>
      </c>
      <c r="J108" s="29" t="str">
        <f aca="false">IF(E108="","",IF(G108&lt;&gt;"","—",IF(H108&gt;=Parametres!$C$15,"Mise en demeure",IF(H108&gt;=Parametres!$C$14,"Recommandé avec AR",IF(H108&gt;=Parametres!$C$13,"Relance ferme + appel",IF(H108&gt;=Parametres!$C$12,"Rappel par courriel",IF(Parametres!$C$6&gt;=E108-Parametres!$C$11,"Pré-relance","—")))))))</f>
        <v/>
      </c>
      <c r="K108" s="30" t="str">
        <f aca="false">IF(E108="","",IF(H108&gt;0,F108*Parametres!$C$7/100*H108/365,0))</f>
        <v/>
      </c>
      <c r="L108" s="30" t="str">
        <f aca="false">IF(E108="","",IF(H108&gt;0,Parametres!$C$8,0))</f>
        <v/>
      </c>
      <c r="M108" s="30" t="str">
        <f aca="false">IF(E108="","",IF(G108&lt;&gt;"",K108+L108,F108+K108+L108))</f>
        <v/>
      </c>
    </row>
    <row r="109" customFormat="false" ht="15" hidden="false" customHeight="false" outlineLevel="0" collapsed="false">
      <c r="A109" s="26"/>
      <c r="B109" s="26"/>
      <c r="C109" s="26"/>
      <c r="D109" s="27"/>
      <c r="E109" s="27"/>
      <c r="F109" s="28"/>
      <c r="G109" s="27"/>
      <c r="H109" s="20" t="str">
        <f aca="false">IF(E109="","",IF(G109&lt;&gt;"",MAX(0,G109-E109),MAX(0,Parametres!$C$6-E109)))</f>
        <v/>
      </c>
      <c r="I109" s="20" t="str">
        <f aca="false">IF(E109="","",IF(G109&lt;&gt;"","Réglée",IF(H109&gt;0,"En retard","À échoir")))</f>
        <v/>
      </c>
      <c r="J109" s="29" t="str">
        <f aca="false">IF(E109="","",IF(G109&lt;&gt;"","—",IF(H109&gt;=Parametres!$C$15,"Mise en demeure",IF(H109&gt;=Parametres!$C$14,"Recommandé avec AR",IF(H109&gt;=Parametres!$C$13,"Relance ferme + appel",IF(H109&gt;=Parametres!$C$12,"Rappel par courriel",IF(Parametres!$C$6&gt;=E109-Parametres!$C$11,"Pré-relance","—")))))))</f>
        <v/>
      </c>
      <c r="K109" s="30" t="str">
        <f aca="false">IF(E109="","",IF(H109&gt;0,F109*Parametres!$C$7/100*H109/365,0))</f>
        <v/>
      </c>
      <c r="L109" s="30" t="str">
        <f aca="false">IF(E109="","",IF(H109&gt;0,Parametres!$C$8,0))</f>
        <v/>
      </c>
      <c r="M109" s="30" t="str">
        <f aca="false">IF(E109="","",IF(G109&lt;&gt;"",K109+L109,F109+K109+L109))</f>
        <v/>
      </c>
    </row>
    <row r="110" customFormat="false" ht="15" hidden="false" customHeight="false" outlineLevel="0" collapsed="false">
      <c r="A110" s="26"/>
      <c r="B110" s="26"/>
      <c r="C110" s="26"/>
      <c r="D110" s="27"/>
      <c r="E110" s="27"/>
      <c r="F110" s="28"/>
      <c r="G110" s="27"/>
      <c r="H110" s="20" t="str">
        <f aca="false">IF(E110="","",IF(G110&lt;&gt;"",MAX(0,G110-E110),MAX(0,Parametres!$C$6-E110)))</f>
        <v/>
      </c>
      <c r="I110" s="20" t="str">
        <f aca="false">IF(E110="","",IF(G110&lt;&gt;"","Réglée",IF(H110&gt;0,"En retard","À échoir")))</f>
        <v/>
      </c>
      <c r="J110" s="29" t="str">
        <f aca="false">IF(E110="","",IF(G110&lt;&gt;"","—",IF(H110&gt;=Parametres!$C$15,"Mise en demeure",IF(H110&gt;=Parametres!$C$14,"Recommandé avec AR",IF(H110&gt;=Parametres!$C$13,"Relance ferme + appel",IF(H110&gt;=Parametres!$C$12,"Rappel par courriel",IF(Parametres!$C$6&gt;=E110-Parametres!$C$11,"Pré-relance","—")))))))</f>
        <v/>
      </c>
      <c r="K110" s="30" t="str">
        <f aca="false">IF(E110="","",IF(H110&gt;0,F110*Parametres!$C$7/100*H110/365,0))</f>
        <v/>
      </c>
      <c r="L110" s="30" t="str">
        <f aca="false">IF(E110="","",IF(H110&gt;0,Parametres!$C$8,0))</f>
        <v/>
      </c>
      <c r="M110" s="30" t="str">
        <f aca="false">IF(E110="","",IF(G110&lt;&gt;"",K110+L110,F110+K110+L110))</f>
        <v/>
      </c>
    </row>
    <row r="111" customFormat="false" ht="15" hidden="false" customHeight="false" outlineLevel="0" collapsed="false">
      <c r="A111" s="26"/>
      <c r="B111" s="26"/>
      <c r="C111" s="26"/>
      <c r="D111" s="27"/>
      <c r="E111" s="27"/>
      <c r="F111" s="28"/>
      <c r="G111" s="27"/>
      <c r="H111" s="20" t="str">
        <f aca="false">IF(E111="","",IF(G111&lt;&gt;"",MAX(0,G111-E111),MAX(0,Parametres!$C$6-E111)))</f>
        <v/>
      </c>
      <c r="I111" s="20" t="str">
        <f aca="false">IF(E111="","",IF(G111&lt;&gt;"","Réglée",IF(H111&gt;0,"En retard","À échoir")))</f>
        <v/>
      </c>
      <c r="J111" s="29" t="str">
        <f aca="false">IF(E111="","",IF(G111&lt;&gt;"","—",IF(H111&gt;=Parametres!$C$15,"Mise en demeure",IF(H111&gt;=Parametres!$C$14,"Recommandé avec AR",IF(H111&gt;=Parametres!$C$13,"Relance ferme + appel",IF(H111&gt;=Parametres!$C$12,"Rappel par courriel",IF(Parametres!$C$6&gt;=E111-Parametres!$C$11,"Pré-relance","—")))))))</f>
        <v/>
      </c>
      <c r="K111" s="30" t="str">
        <f aca="false">IF(E111="","",IF(H111&gt;0,F111*Parametres!$C$7/100*H111/365,0))</f>
        <v/>
      </c>
      <c r="L111" s="30" t="str">
        <f aca="false">IF(E111="","",IF(H111&gt;0,Parametres!$C$8,0))</f>
        <v/>
      </c>
      <c r="M111" s="30" t="str">
        <f aca="false">IF(E111="","",IF(G111&lt;&gt;"",K111+L111,F111+K111+L111))</f>
        <v/>
      </c>
    </row>
    <row r="112" customFormat="false" ht="15" hidden="false" customHeight="false" outlineLevel="0" collapsed="false">
      <c r="A112" s="26"/>
      <c r="B112" s="26"/>
      <c r="C112" s="26"/>
      <c r="D112" s="27"/>
      <c r="E112" s="27"/>
      <c r="F112" s="28"/>
      <c r="G112" s="27"/>
      <c r="H112" s="20" t="str">
        <f aca="false">IF(E112="","",IF(G112&lt;&gt;"",MAX(0,G112-E112),MAX(0,Parametres!$C$6-E112)))</f>
        <v/>
      </c>
      <c r="I112" s="20" t="str">
        <f aca="false">IF(E112="","",IF(G112&lt;&gt;"","Réglée",IF(H112&gt;0,"En retard","À échoir")))</f>
        <v/>
      </c>
      <c r="J112" s="29" t="str">
        <f aca="false">IF(E112="","",IF(G112&lt;&gt;"","—",IF(H112&gt;=Parametres!$C$15,"Mise en demeure",IF(H112&gt;=Parametres!$C$14,"Recommandé avec AR",IF(H112&gt;=Parametres!$C$13,"Relance ferme + appel",IF(H112&gt;=Parametres!$C$12,"Rappel par courriel",IF(Parametres!$C$6&gt;=E112-Parametres!$C$11,"Pré-relance","—")))))))</f>
        <v/>
      </c>
      <c r="K112" s="30" t="str">
        <f aca="false">IF(E112="","",IF(H112&gt;0,F112*Parametres!$C$7/100*H112/365,0))</f>
        <v/>
      </c>
      <c r="L112" s="30" t="str">
        <f aca="false">IF(E112="","",IF(H112&gt;0,Parametres!$C$8,0))</f>
        <v/>
      </c>
      <c r="M112" s="30" t="str">
        <f aca="false">IF(E112="","",IF(G112&lt;&gt;"",K112+L112,F112+K112+L112))</f>
        <v/>
      </c>
    </row>
    <row r="113" customFormat="false" ht="15" hidden="false" customHeight="false" outlineLevel="0" collapsed="false">
      <c r="A113" s="26"/>
      <c r="B113" s="26"/>
      <c r="C113" s="26"/>
      <c r="D113" s="27"/>
      <c r="E113" s="27"/>
      <c r="F113" s="28"/>
      <c r="G113" s="27"/>
      <c r="H113" s="20" t="str">
        <f aca="false">IF(E113="","",IF(G113&lt;&gt;"",MAX(0,G113-E113),MAX(0,Parametres!$C$6-E113)))</f>
        <v/>
      </c>
      <c r="I113" s="20" t="str">
        <f aca="false">IF(E113="","",IF(G113&lt;&gt;"","Réglée",IF(H113&gt;0,"En retard","À échoir")))</f>
        <v/>
      </c>
      <c r="J113" s="29" t="str">
        <f aca="false">IF(E113="","",IF(G113&lt;&gt;"","—",IF(H113&gt;=Parametres!$C$15,"Mise en demeure",IF(H113&gt;=Parametres!$C$14,"Recommandé avec AR",IF(H113&gt;=Parametres!$C$13,"Relance ferme + appel",IF(H113&gt;=Parametres!$C$12,"Rappel par courriel",IF(Parametres!$C$6&gt;=E113-Parametres!$C$11,"Pré-relance","—")))))))</f>
        <v/>
      </c>
      <c r="K113" s="30" t="str">
        <f aca="false">IF(E113="","",IF(H113&gt;0,F113*Parametres!$C$7/100*H113/365,0))</f>
        <v/>
      </c>
      <c r="L113" s="30" t="str">
        <f aca="false">IF(E113="","",IF(H113&gt;0,Parametres!$C$8,0))</f>
        <v/>
      </c>
      <c r="M113" s="30" t="str">
        <f aca="false">IF(E113="","",IF(G113&lt;&gt;"",K113+L113,F113+K113+L113))</f>
        <v/>
      </c>
    </row>
    <row r="114" customFormat="false" ht="15" hidden="false" customHeight="false" outlineLevel="0" collapsed="false">
      <c r="A114" s="26"/>
      <c r="B114" s="26"/>
      <c r="C114" s="26"/>
      <c r="D114" s="27"/>
      <c r="E114" s="27"/>
      <c r="F114" s="28"/>
      <c r="G114" s="27"/>
      <c r="H114" s="20" t="str">
        <f aca="false">IF(E114="","",IF(G114&lt;&gt;"",MAX(0,G114-E114),MAX(0,Parametres!$C$6-E114)))</f>
        <v/>
      </c>
      <c r="I114" s="20" t="str">
        <f aca="false">IF(E114="","",IF(G114&lt;&gt;"","Réglée",IF(H114&gt;0,"En retard","À échoir")))</f>
        <v/>
      </c>
      <c r="J114" s="29" t="str">
        <f aca="false">IF(E114="","",IF(G114&lt;&gt;"","—",IF(H114&gt;=Parametres!$C$15,"Mise en demeure",IF(H114&gt;=Parametres!$C$14,"Recommandé avec AR",IF(H114&gt;=Parametres!$C$13,"Relance ferme + appel",IF(H114&gt;=Parametres!$C$12,"Rappel par courriel",IF(Parametres!$C$6&gt;=E114-Parametres!$C$11,"Pré-relance","—")))))))</f>
        <v/>
      </c>
      <c r="K114" s="30" t="str">
        <f aca="false">IF(E114="","",IF(H114&gt;0,F114*Parametres!$C$7/100*H114/365,0))</f>
        <v/>
      </c>
      <c r="L114" s="30" t="str">
        <f aca="false">IF(E114="","",IF(H114&gt;0,Parametres!$C$8,0))</f>
        <v/>
      </c>
      <c r="M114" s="30" t="str">
        <f aca="false">IF(E114="","",IF(G114&lt;&gt;"",K114+L114,F114+K114+L114))</f>
        <v/>
      </c>
    </row>
    <row r="115" customFormat="false" ht="15" hidden="false" customHeight="false" outlineLevel="0" collapsed="false">
      <c r="A115" s="26"/>
      <c r="B115" s="26"/>
      <c r="C115" s="26"/>
      <c r="D115" s="27"/>
      <c r="E115" s="27"/>
      <c r="F115" s="28"/>
      <c r="G115" s="27"/>
      <c r="H115" s="20" t="str">
        <f aca="false">IF(E115="","",IF(G115&lt;&gt;"",MAX(0,G115-E115),MAX(0,Parametres!$C$6-E115)))</f>
        <v/>
      </c>
      <c r="I115" s="20" t="str">
        <f aca="false">IF(E115="","",IF(G115&lt;&gt;"","Réglée",IF(H115&gt;0,"En retard","À échoir")))</f>
        <v/>
      </c>
      <c r="J115" s="29" t="str">
        <f aca="false">IF(E115="","",IF(G115&lt;&gt;"","—",IF(H115&gt;=Parametres!$C$15,"Mise en demeure",IF(H115&gt;=Parametres!$C$14,"Recommandé avec AR",IF(H115&gt;=Parametres!$C$13,"Relance ferme + appel",IF(H115&gt;=Parametres!$C$12,"Rappel par courriel",IF(Parametres!$C$6&gt;=E115-Parametres!$C$11,"Pré-relance","—")))))))</f>
        <v/>
      </c>
      <c r="K115" s="30" t="str">
        <f aca="false">IF(E115="","",IF(H115&gt;0,F115*Parametres!$C$7/100*H115/365,0))</f>
        <v/>
      </c>
      <c r="L115" s="30" t="str">
        <f aca="false">IF(E115="","",IF(H115&gt;0,Parametres!$C$8,0))</f>
        <v/>
      </c>
      <c r="M115" s="30" t="str">
        <f aca="false">IF(E115="","",IF(G115&lt;&gt;"",K115+L115,F115+K115+L115))</f>
        <v/>
      </c>
    </row>
    <row r="116" customFormat="false" ht="15" hidden="false" customHeight="false" outlineLevel="0" collapsed="false">
      <c r="A116" s="26"/>
      <c r="B116" s="26"/>
      <c r="C116" s="26"/>
      <c r="D116" s="27"/>
      <c r="E116" s="27"/>
      <c r="F116" s="28"/>
      <c r="G116" s="27"/>
      <c r="H116" s="20" t="str">
        <f aca="false">IF(E116="","",IF(G116&lt;&gt;"",MAX(0,G116-E116),MAX(0,Parametres!$C$6-E116)))</f>
        <v/>
      </c>
      <c r="I116" s="20" t="str">
        <f aca="false">IF(E116="","",IF(G116&lt;&gt;"","Réglée",IF(H116&gt;0,"En retard","À échoir")))</f>
        <v/>
      </c>
      <c r="J116" s="29" t="str">
        <f aca="false">IF(E116="","",IF(G116&lt;&gt;"","—",IF(H116&gt;=Parametres!$C$15,"Mise en demeure",IF(H116&gt;=Parametres!$C$14,"Recommandé avec AR",IF(H116&gt;=Parametres!$C$13,"Relance ferme + appel",IF(H116&gt;=Parametres!$C$12,"Rappel par courriel",IF(Parametres!$C$6&gt;=E116-Parametres!$C$11,"Pré-relance","—")))))))</f>
        <v/>
      </c>
      <c r="K116" s="30" t="str">
        <f aca="false">IF(E116="","",IF(H116&gt;0,F116*Parametres!$C$7/100*H116/365,0))</f>
        <v/>
      </c>
      <c r="L116" s="30" t="str">
        <f aca="false">IF(E116="","",IF(H116&gt;0,Parametres!$C$8,0))</f>
        <v/>
      </c>
      <c r="M116" s="30" t="str">
        <f aca="false">IF(E116="","",IF(G116&lt;&gt;"",K116+L116,F116+K116+L116))</f>
        <v/>
      </c>
    </row>
    <row r="117" customFormat="false" ht="15" hidden="false" customHeight="false" outlineLevel="0" collapsed="false">
      <c r="A117" s="26"/>
      <c r="B117" s="26"/>
      <c r="C117" s="26"/>
      <c r="D117" s="27"/>
      <c r="E117" s="27"/>
      <c r="F117" s="28"/>
      <c r="G117" s="27"/>
      <c r="H117" s="20" t="str">
        <f aca="false">IF(E117="","",IF(G117&lt;&gt;"",MAX(0,G117-E117),MAX(0,Parametres!$C$6-E117)))</f>
        <v/>
      </c>
      <c r="I117" s="20" t="str">
        <f aca="false">IF(E117="","",IF(G117&lt;&gt;"","Réglée",IF(H117&gt;0,"En retard","À échoir")))</f>
        <v/>
      </c>
      <c r="J117" s="29" t="str">
        <f aca="false">IF(E117="","",IF(G117&lt;&gt;"","—",IF(H117&gt;=Parametres!$C$15,"Mise en demeure",IF(H117&gt;=Parametres!$C$14,"Recommandé avec AR",IF(H117&gt;=Parametres!$C$13,"Relance ferme + appel",IF(H117&gt;=Parametres!$C$12,"Rappel par courriel",IF(Parametres!$C$6&gt;=E117-Parametres!$C$11,"Pré-relance","—")))))))</f>
        <v/>
      </c>
      <c r="K117" s="30" t="str">
        <f aca="false">IF(E117="","",IF(H117&gt;0,F117*Parametres!$C$7/100*H117/365,0))</f>
        <v/>
      </c>
      <c r="L117" s="30" t="str">
        <f aca="false">IF(E117="","",IF(H117&gt;0,Parametres!$C$8,0))</f>
        <v/>
      </c>
      <c r="M117" s="30" t="str">
        <f aca="false">IF(E117="","",IF(G117&lt;&gt;"",K117+L117,F117+K117+L117))</f>
        <v/>
      </c>
    </row>
    <row r="118" customFormat="false" ht="15" hidden="false" customHeight="false" outlineLevel="0" collapsed="false">
      <c r="A118" s="26"/>
      <c r="B118" s="26"/>
      <c r="C118" s="26"/>
      <c r="D118" s="27"/>
      <c r="E118" s="27"/>
      <c r="F118" s="28"/>
      <c r="G118" s="27"/>
      <c r="H118" s="20" t="str">
        <f aca="false">IF(E118="","",IF(G118&lt;&gt;"",MAX(0,G118-E118),MAX(0,Parametres!$C$6-E118)))</f>
        <v/>
      </c>
      <c r="I118" s="20" t="str">
        <f aca="false">IF(E118="","",IF(G118&lt;&gt;"","Réglée",IF(H118&gt;0,"En retard","À échoir")))</f>
        <v/>
      </c>
      <c r="J118" s="29" t="str">
        <f aca="false">IF(E118="","",IF(G118&lt;&gt;"","—",IF(H118&gt;=Parametres!$C$15,"Mise en demeure",IF(H118&gt;=Parametres!$C$14,"Recommandé avec AR",IF(H118&gt;=Parametres!$C$13,"Relance ferme + appel",IF(H118&gt;=Parametres!$C$12,"Rappel par courriel",IF(Parametres!$C$6&gt;=E118-Parametres!$C$11,"Pré-relance","—")))))))</f>
        <v/>
      </c>
      <c r="K118" s="30" t="str">
        <f aca="false">IF(E118="","",IF(H118&gt;0,F118*Parametres!$C$7/100*H118/365,0))</f>
        <v/>
      </c>
      <c r="L118" s="30" t="str">
        <f aca="false">IF(E118="","",IF(H118&gt;0,Parametres!$C$8,0))</f>
        <v/>
      </c>
      <c r="M118" s="30" t="str">
        <f aca="false">IF(E118="","",IF(G118&lt;&gt;"",K118+L118,F118+K118+L118))</f>
        <v/>
      </c>
    </row>
    <row r="119" customFormat="false" ht="15" hidden="false" customHeight="false" outlineLevel="0" collapsed="false">
      <c r="A119" s="26"/>
      <c r="B119" s="26"/>
      <c r="C119" s="26"/>
      <c r="D119" s="27"/>
      <c r="E119" s="27"/>
      <c r="F119" s="28"/>
      <c r="G119" s="27"/>
      <c r="H119" s="20" t="str">
        <f aca="false">IF(E119="","",IF(G119&lt;&gt;"",MAX(0,G119-E119),MAX(0,Parametres!$C$6-E119)))</f>
        <v/>
      </c>
      <c r="I119" s="20" t="str">
        <f aca="false">IF(E119="","",IF(G119&lt;&gt;"","Réglée",IF(H119&gt;0,"En retard","À échoir")))</f>
        <v/>
      </c>
      <c r="J119" s="29" t="str">
        <f aca="false">IF(E119="","",IF(G119&lt;&gt;"","—",IF(H119&gt;=Parametres!$C$15,"Mise en demeure",IF(H119&gt;=Parametres!$C$14,"Recommandé avec AR",IF(H119&gt;=Parametres!$C$13,"Relance ferme + appel",IF(H119&gt;=Parametres!$C$12,"Rappel par courriel",IF(Parametres!$C$6&gt;=E119-Parametres!$C$11,"Pré-relance","—")))))))</f>
        <v/>
      </c>
      <c r="K119" s="30" t="str">
        <f aca="false">IF(E119="","",IF(H119&gt;0,F119*Parametres!$C$7/100*H119/365,0))</f>
        <v/>
      </c>
      <c r="L119" s="30" t="str">
        <f aca="false">IF(E119="","",IF(H119&gt;0,Parametres!$C$8,0))</f>
        <v/>
      </c>
      <c r="M119" s="30" t="str">
        <f aca="false">IF(E119="","",IF(G119&lt;&gt;"",K119+L119,F119+K119+L119))</f>
        <v/>
      </c>
    </row>
    <row r="120" customFormat="false" ht="15" hidden="false" customHeight="false" outlineLevel="0" collapsed="false">
      <c r="A120" s="26"/>
      <c r="B120" s="26"/>
      <c r="C120" s="26"/>
      <c r="D120" s="27"/>
      <c r="E120" s="27"/>
      <c r="F120" s="28"/>
      <c r="G120" s="27"/>
      <c r="H120" s="20" t="str">
        <f aca="false">IF(E120="","",IF(G120&lt;&gt;"",MAX(0,G120-E120),MAX(0,Parametres!$C$6-E120)))</f>
        <v/>
      </c>
      <c r="I120" s="20" t="str">
        <f aca="false">IF(E120="","",IF(G120&lt;&gt;"","Réglée",IF(H120&gt;0,"En retard","À échoir")))</f>
        <v/>
      </c>
      <c r="J120" s="29" t="str">
        <f aca="false">IF(E120="","",IF(G120&lt;&gt;"","—",IF(H120&gt;=Parametres!$C$15,"Mise en demeure",IF(H120&gt;=Parametres!$C$14,"Recommandé avec AR",IF(H120&gt;=Parametres!$C$13,"Relance ferme + appel",IF(H120&gt;=Parametres!$C$12,"Rappel par courriel",IF(Parametres!$C$6&gt;=E120-Parametres!$C$11,"Pré-relance","—")))))))</f>
        <v/>
      </c>
      <c r="K120" s="30" t="str">
        <f aca="false">IF(E120="","",IF(H120&gt;0,F120*Parametres!$C$7/100*H120/365,0))</f>
        <v/>
      </c>
      <c r="L120" s="30" t="str">
        <f aca="false">IF(E120="","",IF(H120&gt;0,Parametres!$C$8,0))</f>
        <v/>
      </c>
      <c r="M120" s="30" t="str">
        <f aca="false">IF(E120="","",IF(G120&lt;&gt;"",K120+L120,F120+K120+L120))</f>
        <v/>
      </c>
    </row>
    <row r="121" customFormat="false" ht="15" hidden="false" customHeight="false" outlineLevel="0" collapsed="false">
      <c r="A121" s="26"/>
      <c r="B121" s="26"/>
      <c r="C121" s="26"/>
      <c r="D121" s="27"/>
      <c r="E121" s="27"/>
      <c r="F121" s="28"/>
      <c r="G121" s="27"/>
      <c r="H121" s="20" t="str">
        <f aca="false">IF(E121="","",IF(G121&lt;&gt;"",MAX(0,G121-E121),MAX(0,Parametres!$C$6-E121)))</f>
        <v/>
      </c>
      <c r="I121" s="20" t="str">
        <f aca="false">IF(E121="","",IF(G121&lt;&gt;"","Réglée",IF(H121&gt;0,"En retard","À échoir")))</f>
        <v/>
      </c>
      <c r="J121" s="29" t="str">
        <f aca="false">IF(E121="","",IF(G121&lt;&gt;"","—",IF(H121&gt;=Parametres!$C$15,"Mise en demeure",IF(H121&gt;=Parametres!$C$14,"Recommandé avec AR",IF(H121&gt;=Parametres!$C$13,"Relance ferme + appel",IF(H121&gt;=Parametres!$C$12,"Rappel par courriel",IF(Parametres!$C$6&gt;=E121-Parametres!$C$11,"Pré-relance","—")))))))</f>
        <v/>
      </c>
      <c r="K121" s="30" t="str">
        <f aca="false">IF(E121="","",IF(H121&gt;0,F121*Parametres!$C$7/100*H121/365,0))</f>
        <v/>
      </c>
      <c r="L121" s="30" t="str">
        <f aca="false">IF(E121="","",IF(H121&gt;0,Parametres!$C$8,0))</f>
        <v/>
      </c>
      <c r="M121" s="30" t="str">
        <f aca="false">IF(E121="","",IF(G121&lt;&gt;"",K121+L121,F121+K121+L121))</f>
        <v/>
      </c>
    </row>
    <row r="122" customFormat="false" ht="15" hidden="false" customHeight="false" outlineLevel="0" collapsed="false">
      <c r="A122" s="26"/>
      <c r="B122" s="26"/>
      <c r="C122" s="26"/>
      <c r="D122" s="27"/>
      <c r="E122" s="27"/>
      <c r="F122" s="28"/>
      <c r="G122" s="27"/>
      <c r="H122" s="20" t="str">
        <f aca="false">IF(E122="","",IF(G122&lt;&gt;"",MAX(0,G122-E122),MAX(0,Parametres!$C$6-E122)))</f>
        <v/>
      </c>
      <c r="I122" s="20" t="str">
        <f aca="false">IF(E122="","",IF(G122&lt;&gt;"","Réglée",IF(H122&gt;0,"En retard","À échoir")))</f>
        <v/>
      </c>
      <c r="J122" s="29" t="str">
        <f aca="false">IF(E122="","",IF(G122&lt;&gt;"","—",IF(H122&gt;=Parametres!$C$15,"Mise en demeure",IF(H122&gt;=Parametres!$C$14,"Recommandé avec AR",IF(H122&gt;=Parametres!$C$13,"Relance ferme + appel",IF(H122&gt;=Parametres!$C$12,"Rappel par courriel",IF(Parametres!$C$6&gt;=E122-Parametres!$C$11,"Pré-relance","—")))))))</f>
        <v/>
      </c>
      <c r="K122" s="30" t="str">
        <f aca="false">IF(E122="","",IF(H122&gt;0,F122*Parametres!$C$7/100*H122/365,0))</f>
        <v/>
      </c>
      <c r="L122" s="30" t="str">
        <f aca="false">IF(E122="","",IF(H122&gt;0,Parametres!$C$8,0))</f>
        <v/>
      </c>
      <c r="M122" s="30" t="str">
        <f aca="false">IF(E122="","",IF(G122&lt;&gt;"",K122+L122,F122+K122+L122))</f>
        <v/>
      </c>
    </row>
    <row r="123" customFormat="false" ht="15" hidden="false" customHeight="false" outlineLevel="0" collapsed="false">
      <c r="A123" s="26"/>
      <c r="B123" s="26"/>
      <c r="C123" s="26"/>
      <c r="D123" s="27"/>
      <c r="E123" s="27"/>
      <c r="F123" s="28"/>
      <c r="G123" s="27"/>
      <c r="H123" s="20" t="str">
        <f aca="false">IF(E123="","",IF(G123&lt;&gt;"",MAX(0,G123-E123),MAX(0,Parametres!$C$6-E123)))</f>
        <v/>
      </c>
      <c r="I123" s="20" t="str">
        <f aca="false">IF(E123="","",IF(G123&lt;&gt;"","Réglée",IF(H123&gt;0,"En retard","À échoir")))</f>
        <v/>
      </c>
      <c r="J123" s="29" t="str">
        <f aca="false">IF(E123="","",IF(G123&lt;&gt;"","—",IF(H123&gt;=Parametres!$C$15,"Mise en demeure",IF(H123&gt;=Parametres!$C$14,"Recommandé avec AR",IF(H123&gt;=Parametres!$C$13,"Relance ferme + appel",IF(H123&gt;=Parametres!$C$12,"Rappel par courriel",IF(Parametres!$C$6&gt;=E123-Parametres!$C$11,"Pré-relance","—")))))))</f>
        <v/>
      </c>
      <c r="K123" s="30" t="str">
        <f aca="false">IF(E123="","",IF(H123&gt;0,F123*Parametres!$C$7/100*H123/365,0))</f>
        <v/>
      </c>
      <c r="L123" s="30" t="str">
        <f aca="false">IF(E123="","",IF(H123&gt;0,Parametres!$C$8,0))</f>
        <v/>
      </c>
      <c r="M123" s="30" t="str">
        <f aca="false">IF(E123="","",IF(G123&lt;&gt;"",K123+L123,F123+K123+L123))</f>
        <v/>
      </c>
    </row>
    <row r="124" customFormat="false" ht="15" hidden="false" customHeight="false" outlineLevel="0" collapsed="false">
      <c r="A124" s="26"/>
      <c r="B124" s="26"/>
      <c r="C124" s="26"/>
      <c r="D124" s="27"/>
      <c r="E124" s="27"/>
      <c r="F124" s="28"/>
      <c r="G124" s="27"/>
      <c r="H124" s="20" t="str">
        <f aca="false">IF(E124="","",IF(G124&lt;&gt;"",MAX(0,G124-E124),MAX(0,Parametres!$C$6-E124)))</f>
        <v/>
      </c>
      <c r="I124" s="20" t="str">
        <f aca="false">IF(E124="","",IF(G124&lt;&gt;"","Réglée",IF(H124&gt;0,"En retard","À échoir")))</f>
        <v/>
      </c>
      <c r="J124" s="29" t="str">
        <f aca="false">IF(E124="","",IF(G124&lt;&gt;"","—",IF(H124&gt;=Parametres!$C$15,"Mise en demeure",IF(H124&gt;=Parametres!$C$14,"Recommandé avec AR",IF(H124&gt;=Parametres!$C$13,"Relance ferme + appel",IF(H124&gt;=Parametres!$C$12,"Rappel par courriel",IF(Parametres!$C$6&gt;=E124-Parametres!$C$11,"Pré-relance","—")))))))</f>
        <v/>
      </c>
      <c r="K124" s="30" t="str">
        <f aca="false">IF(E124="","",IF(H124&gt;0,F124*Parametres!$C$7/100*H124/365,0))</f>
        <v/>
      </c>
      <c r="L124" s="30" t="str">
        <f aca="false">IF(E124="","",IF(H124&gt;0,Parametres!$C$8,0))</f>
        <v/>
      </c>
      <c r="M124" s="30" t="str">
        <f aca="false">IF(E124="","",IF(G124&lt;&gt;"",K124+L124,F124+K124+L124))</f>
        <v/>
      </c>
    </row>
    <row r="125" customFormat="false" ht="15" hidden="false" customHeight="false" outlineLevel="0" collapsed="false">
      <c r="A125" s="26"/>
      <c r="B125" s="26"/>
      <c r="C125" s="26"/>
      <c r="D125" s="27"/>
      <c r="E125" s="27"/>
      <c r="F125" s="28"/>
      <c r="G125" s="27"/>
      <c r="H125" s="20" t="str">
        <f aca="false">IF(E125="","",IF(G125&lt;&gt;"",MAX(0,G125-E125),MAX(0,Parametres!$C$6-E125)))</f>
        <v/>
      </c>
      <c r="I125" s="20" t="str">
        <f aca="false">IF(E125="","",IF(G125&lt;&gt;"","Réglée",IF(H125&gt;0,"En retard","À échoir")))</f>
        <v/>
      </c>
      <c r="J125" s="29" t="str">
        <f aca="false">IF(E125="","",IF(G125&lt;&gt;"","—",IF(H125&gt;=Parametres!$C$15,"Mise en demeure",IF(H125&gt;=Parametres!$C$14,"Recommandé avec AR",IF(H125&gt;=Parametres!$C$13,"Relance ferme + appel",IF(H125&gt;=Parametres!$C$12,"Rappel par courriel",IF(Parametres!$C$6&gt;=E125-Parametres!$C$11,"Pré-relance","—")))))))</f>
        <v/>
      </c>
      <c r="K125" s="30" t="str">
        <f aca="false">IF(E125="","",IF(H125&gt;0,F125*Parametres!$C$7/100*H125/365,0))</f>
        <v/>
      </c>
      <c r="L125" s="30" t="str">
        <f aca="false">IF(E125="","",IF(H125&gt;0,Parametres!$C$8,0))</f>
        <v/>
      </c>
      <c r="M125" s="30" t="str">
        <f aca="false">IF(E125="","",IF(G125&lt;&gt;"",K125+L125,F125+K125+L125))</f>
        <v/>
      </c>
    </row>
    <row r="126" customFormat="false" ht="15" hidden="false" customHeight="false" outlineLevel="0" collapsed="false">
      <c r="A126" s="26"/>
      <c r="B126" s="26"/>
      <c r="C126" s="26"/>
      <c r="D126" s="27"/>
      <c r="E126" s="27"/>
      <c r="F126" s="28"/>
      <c r="G126" s="27"/>
      <c r="H126" s="20" t="str">
        <f aca="false">IF(E126="","",IF(G126&lt;&gt;"",MAX(0,G126-E126),MAX(0,Parametres!$C$6-E126)))</f>
        <v/>
      </c>
      <c r="I126" s="20" t="str">
        <f aca="false">IF(E126="","",IF(G126&lt;&gt;"","Réglée",IF(H126&gt;0,"En retard","À échoir")))</f>
        <v/>
      </c>
      <c r="J126" s="29" t="str">
        <f aca="false">IF(E126="","",IF(G126&lt;&gt;"","—",IF(H126&gt;=Parametres!$C$15,"Mise en demeure",IF(H126&gt;=Parametres!$C$14,"Recommandé avec AR",IF(H126&gt;=Parametres!$C$13,"Relance ferme + appel",IF(H126&gt;=Parametres!$C$12,"Rappel par courriel",IF(Parametres!$C$6&gt;=E126-Parametres!$C$11,"Pré-relance","—")))))))</f>
        <v/>
      </c>
      <c r="K126" s="30" t="str">
        <f aca="false">IF(E126="","",IF(H126&gt;0,F126*Parametres!$C$7/100*H126/365,0))</f>
        <v/>
      </c>
      <c r="L126" s="30" t="str">
        <f aca="false">IF(E126="","",IF(H126&gt;0,Parametres!$C$8,0))</f>
        <v/>
      </c>
      <c r="M126" s="30" t="str">
        <f aca="false">IF(E126="","",IF(G126&lt;&gt;"",K126+L126,F126+K126+L126))</f>
        <v/>
      </c>
    </row>
    <row r="127" customFormat="false" ht="15" hidden="false" customHeight="false" outlineLevel="0" collapsed="false">
      <c r="A127" s="26"/>
      <c r="B127" s="26"/>
      <c r="C127" s="26"/>
      <c r="D127" s="27"/>
      <c r="E127" s="27"/>
      <c r="F127" s="28"/>
      <c r="G127" s="27"/>
      <c r="H127" s="20" t="str">
        <f aca="false">IF(E127="","",IF(G127&lt;&gt;"",MAX(0,G127-E127),MAX(0,Parametres!$C$6-E127)))</f>
        <v/>
      </c>
      <c r="I127" s="20" t="str">
        <f aca="false">IF(E127="","",IF(G127&lt;&gt;"","Réglée",IF(H127&gt;0,"En retard","À échoir")))</f>
        <v/>
      </c>
      <c r="J127" s="29" t="str">
        <f aca="false">IF(E127="","",IF(G127&lt;&gt;"","—",IF(H127&gt;=Parametres!$C$15,"Mise en demeure",IF(H127&gt;=Parametres!$C$14,"Recommandé avec AR",IF(H127&gt;=Parametres!$C$13,"Relance ferme + appel",IF(H127&gt;=Parametres!$C$12,"Rappel par courriel",IF(Parametres!$C$6&gt;=E127-Parametres!$C$11,"Pré-relance","—")))))))</f>
        <v/>
      </c>
      <c r="K127" s="30" t="str">
        <f aca="false">IF(E127="","",IF(H127&gt;0,F127*Parametres!$C$7/100*H127/365,0))</f>
        <v/>
      </c>
      <c r="L127" s="30" t="str">
        <f aca="false">IF(E127="","",IF(H127&gt;0,Parametres!$C$8,0))</f>
        <v/>
      </c>
      <c r="M127" s="30" t="str">
        <f aca="false">IF(E127="","",IF(G127&lt;&gt;"",K127+L127,F127+K127+L127))</f>
        <v/>
      </c>
    </row>
    <row r="128" customFormat="false" ht="15" hidden="false" customHeight="false" outlineLevel="0" collapsed="false">
      <c r="A128" s="26"/>
      <c r="B128" s="26"/>
      <c r="C128" s="26"/>
      <c r="D128" s="27"/>
      <c r="E128" s="27"/>
      <c r="F128" s="28"/>
      <c r="G128" s="27"/>
      <c r="H128" s="20" t="str">
        <f aca="false">IF(E128="","",IF(G128&lt;&gt;"",MAX(0,G128-E128),MAX(0,Parametres!$C$6-E128)))</f>
        <v/>
      </c>
      <c r="I128" s="20" t="str">
        <f aca="false">IF(E128="","",IF(G128&lt;&gt;"","Réglée",IF(H128&gt;0,"En retard","À échoir")))</f>
        <v/>
      </c>
      <c r="J128" s="29" t="str">
        <f aca="false">IF(E128="","",IF(G128&lt;&gt;"","—",IF(H128&gt;=Parametres!$C$15,"Mise en demeure",IF(H128&gt;=Parametres!$C$14,"Recommandé avec AR",IF(H128&gt;=Parametres!$C$13,"Relance ferme + appel",IF(H128&gt;=Parametres!$C$12,"Rappel par courriel",IF(Parametres!$C$6&gt;=E128-Parametres!$C$11,"Pré-relance","—")))))))</f>
        <v/>
      </c>
      <c r="K128" s="30" t="str">
        <f aca="false">IF(E128="","",IF(H128&gt;0,F128*Parametres!$C$7/100*H128/365,0))</f>
        <v/>
      </c>
      <c r="L128" s="30" t="str">
        <f aca="false">IF(E128="","",IF(H128&gt;0,Parametres!$C$8,0))</f>
        <v/>
      </c>
      <c r="M128" s="30" t="str">
        <f aca="false">IF(E128="","",IF(G128&lt;&gt;"",K128+L128,F128+K128+L128))</f>
        <v/>
      </c>
    </row>
    <row r="129" customFormat="false" ht="15" hidden="false" customHeight="false" outlineLevel="0" collapsed="false">
      <c r="A129" s="26"/>
      <c r="B129" s="26"/>
      <c r="C129" s="26"/>
      <c r="D129" s="27"/>
      <c r="E129" s="27"/>
      <c r="F129" s="28"/>
      <c r="G129" s="27"/>
      <c r="H129" s="20" t="str">
        <f aca="false">IF(E129="","",IF(G129&lt;&gt;"",MAX(0,G129-E129),MAX(0,Parametres!$C$6-E129)))</f>
        <v/>
      </c>
      <c r="I129" s="20" t="str">
        <f aca="false">IF(E129="","",IF(G129&lt;&gt;"","Réglée",IF(H129&gt;0,"En retard","À échoir")))</f>
        <v/>
      </c>
      <c r="J129" s="29" t="str">
        <f aca="false">IF(E129="","",IF(G129&lt;&gt;"","—",IF(H129&gt;=Parametres!$C$15,"Mise en demeure",IF(H129&gt;=Parametres!$C$14,"Recommandé avec AR",IF(H129&gt;=Parametres!$C$13,"Relance ferme + appel",IF(H129&gt;=Parametres!$C$12,"Rappel par courriel",IF(Parametres!$C$6&gt;=E129-Parametres!$C$11,"Pré-relance","—")))))))</f>
        <v/>
      </c>
      <c r="K129" s="30" t="str">
        <f aca="false">IF(E129="","",IF(H129&gt;0,F129*Parametres!$C$7/100*H129/365,0))</f>
        <v/>
      </c>
      <c r="L129" s="30" t="str">
        <f aca="false">IF(E129="","",IF(H129&gt;0,Parametres!$C$8,0))</f>
        <v/>
      </c>
      <c r="M129" s="30" t="str">
        <f aca="false">IF(E129="","",IF(G129&lt;&gt;"",K129+L129,F129+K129+L129))</f>
        <v/>
      </c>
    </row>
    <row r="130" customFormat="false" ht="15" hidden="false" customHeight="false" outlineLevel="0" collapsed="false">
      <c r="A130" s="26"/>
      <c r="B130" s="26"/>
      <c r="C130" s="26"/>
      <c r="D130" s="27"/>
      <c r="E130" s="27"/>
      <c r="F130" s="28"/>
      <c r="G130" s="27"/>
      <c r="H130" s="20" t="str">
        <f aca="false">IF(E130="","",IF(G130&lt;&gt;"",MAX(0,G130-E130),MAX(0,Parametres!$C$6-E130)))</f>
        <v/>
      </c>
      <c r="I130" s="20" t="str">
        <f aca="false">IF(E130="","",IF(G130&lt;&gt;"","Réglée",IF(H130&gt;0,"En retard","À échoir")))</f>
        <v/>
      </c>
      <c r="J130" s="29" t="str">
        <f aca="false">IF(E130="","",IF(G130&lt;&gt;"","—",IF(H130&gt;=Parametres!$C$15,"Mise en demeure",IF(H130&gt;=Parametres!$C$14,"Recommandé avec AR",IF(H130&gt;=Parametres!$C$13,"Relance ferme + appel",IF(H130&gt;=Parametres!$C$12,"Rappel par courriel",IF(Parametres!$C$6&gt;=E130-Parametres!$C$11,"Pré-relance","—")))))))</f>
        <v/>
      </c>
      <c r="K130" s="30" t="str">
        <f aca="false">IF(E130="","",IF(H130&gt;0,F130*Parametres!$C$7/100*H130/365,0))</f>
        <v/>
      </c>
      <c r="L130" s="30" t="str">
        <f aca="false">IF(E130="","",IF(H130&gt;0,Parametres!$C$8,0))</f>
        <v/>
      </c>
      <c r="M130" s="30" t="str">
        <f aca="false">IF(E130="","",IF(G130&lt;&gt;"",K130+L130,F130+K130+L130))</f>
        <v/>
      </c>
    </row>
    <row r="131" customFormat="false" ht="15" hidden="false" customHeight="false" outlineLevel="0" collapsed="false">
      <c r="A131" s="26"/>
      <c r="B131" s="26"/>
      <c r="C131" s="26"/>
      <c r="D131" s="27"/>
      <c r="E131" s="27"/>
      <c r="F131" s="28"/>
      <c r="G131" s="27"/>
      <c r="H131" s="20" t="str">
        <f aca="false">IF(E131="","",IF(G131&lt;&gt;"",MAX(0,G131-E131),MAX(0,Parametres!$C$6-E131)))</f>
        <v/>
      </c>
      <c r="I131" s="20" t="str">
        <f aca="false">IF(E131="","",IF(G131&lt;&gt;"","Réglée",IF(H131&gt;0,"En retard","À échoir")))</f>
        <v/>
      </c>
      <c r="J131" s="29" t="str">
        <f aca="false">IF(E131="","",IF(G131&lt;&gt;"","—",IF(H131&gt;=Parametres!$C$15,"Mise en demeure",IF(H131&gt;=Parametres!$C$14,"Recommandé avec AR",IF(H131&gt;=Parametres!$C$13,"Relance ferme + appel",IF(H131&gt;=Parametres!$C$12,"Rappel par courriel",IF(Parametres!$C$6&gt;=E131-Parametres!$C$11,"Pré-relance","—")))))))</f>
        <v/>
      </c>
      <c r="K131" s="30" t="str">
        <f aca="false">IF(E131="","",IF(H131&gt;0,F131*Parametres!$C$7/100*H131/365,0))</f>
        <v/>
      </c>
      <c r="L131" s="30" t="str">
        <f aca="false">IF(E131="","",IF(H131&gt;0,Parametres!$C$8,0))</f>
        <v/>
      </c>
      <c r="M131" s="30" t="str">
        <f aca="false">IF(E131="","",IF(G131&lt;&gt;"",K131+L131,F131+K131+L131))</f>
        <v/>
      </c>
    </row>
    <row r="132" customFormat="false" ht="15" hidden="false" customHeight="false" outlineLevel="0" collapsed="false">
      <c r="A132" s="26"/>
      <c r="B132" s="26"/>
      <c r="C132" s="26"/>
      <c r="D132" s="27"/>
      <c r="E132" s="27"/>
      <c r="F132" s="28"/>
      <c r="G132" s="27"/>
      <c r="H132" s="20" t="str">
        <f aca="false">IF(E132="","",IF(G132&lt;&gt;"",MAX(0,G132-E132),MAX(0,Parametres!$C$6-E132)))</f>
        <v/>
      </c>
      <c r="I132" s="20" t="str">
        <f aca="false">IF(E132="","",IF(G132&lt;&gt;"","Réglée",IF(H132&gt;0,"En retard","À échoir")))</f>
        <v/>
      </c>
      <c r="J132" s="29" t="str">
        <f aca="false">IF(E132="","",IF(G132&lt;&gt;"","—",IF(H132&gt;=Parametres!$C$15,"Mise en demeure",IF(H132&gt;=Parametres!$C$14,"Recommandé avec AR",IF(H132&gt;=Parametres!$C$13,"Relance ferme + appel",IF(H132&gt;=Parametres!$C$12,"Rappel par courriel",IF(Parametres!$C$6&gt;=E132-Parametres!$C$11,"Pré-relance","—")))))))</f>
        <v/>
      </c>
      <c r="K132" s="30" t="str">
        <f aca="false">IF(E132="","",IF(H132&gt;0,F132*Parametres!$C$7/100*H132/365,0))</f>
        <v/>
      </c>
      <c r="L132" s="30" t="str">
        <f aca="false">IF(E132="","",IF(H132&gt;0,Parametres!$C$8,0))</f>
        <v/>
      </c>
      <c r="M132" s="30" t="str">
        <f aca="false">IF(E132="","",IF(G132&lt;&gt;"",K132+L132,F132+K132+L132))</f>
        <v/>
      </c>
    </row>
    <row r="133" customFormat="false" ht="15" hidden="false" customHeight="false" outlineLevel="0" collapsed="false">
      <c r="A133" s="26"/>
      <c r="B133" s="26"/>
      <c r="C133" s="26"/>
      <c r="D133" s="27"/>
      <c r="E133" s="27"/>
      <c r="F133" s="28"/>
      <c r="G133" s="27"/>
      <c r="H133" s="20" t="str">
        <f aca="false">IF(E133="","",IF(G133&lt;&gt;"",MAX(0,G133-E133),MAX(0,Parametres!$C$6-E133)))</f>
        <v/>
      </c>
      <c r="I133" s="20" t="str">
        <f aca="false">IF(E133="","",IF(G133&lt;&gt;"","Réglée",IF(H133&gt;0,"En retard","À échoir")))</f>
        <v/>
      </c>
      <c r="J133" s="29" t="str">
        <f aca="false">IF(E133="","",IF(G133&lt;&gt;"","—",IF(H133&gt;=Parametres!$C$15,"Mise en demeure",IF(H133&gt;=Parametres!$C$14,"Recommandé avec AR",IF(H133&gt;=Parametres!$C$13,"Relance ferme + appel",IF(H133&gt;=Parametres!$C$12,"Rappel par courriel",IF(Parametres!$C$6&gt;=E133-Parametres!$C$11,"Pré-relance","—")))))))</f>
        <v/>
      </c>
      <c r="K133" s="30" t="str">
        <f aca="false">IF(E133="","",IF(H133&gt;0,F133*Parametres!$C$7/100*H133/365,0))</f>
        <v/>
      </c>
      <c r="L133" s="30" t="str">
        <f aca="false">IF(E133="","",IF(H133&gt;0,Parametres!$C$8,0))</f>
        <v/>
      </c>
      <c r="M133" s="30" t="str">
        <f aca="false">IF(E133="","",IF(G133&lt;&gt;"",K133+L133,F133+K133+L133))</f>
        <v/>
      </c>
    </row>
    <row r="134" customFormat="false" ht="15" hidden="false" customHeight="false" outlineLevel="0" collapsed="false">
      <c r="A134" s="26"/>
      <c r="B134" s="26"/>
      <c r="C134" s="26"/>
      <c r="D134" s="27"/>
      <c r="E134" s="27"/>
      <c r="F134" s="28"/>
      <c r="G134" s="27"/>
      <c r="H134" s="20" t="str">
        <f aca="false">IF(E134="","",IF(G134&lt;&gt;"",MAX(0,G134-E134),MAX(0,Parametres!$C$6-E134)))</f>
        <v/>
      </c>
      <c r="I134" s="20" t="str">
        <f aca="false">IF(E134="","",IF(G134&lt;&gt;"","Réglée",IF(H134&gt;0,"En retard","À échoir")))</f>
        <v/>
      </c>
      <c r="J134" s="29" t="str">
        <f aca="false">IF(E134="","",IF(G134&lt;&gt;"","—",IF(H134&gt;=Parametres!$C$15,"Mise en demeure",IF(H134&gt;=Parametres!$C$14,"Recommandé avec AR",IF(H134&gt;=Parametres!$C$13,"Relance ferme + appel",IF(H134&gt;=Parametres!$C$12,"Rappel par courriel",IF(Parametres!$C$6&gt;=E134-Parametres!$C$11,"Pré-relance","—")))))))</f>
        <v/>
      </c>
      <c r="K134" s="30" t="str">
        <f aca="false">IF(E134="","",IF(H134&gt;0,F134*Parametres!$C$7/100*H134/365,0))</f>
        <v/>
      </c>
      <c r="L134" s="30" t="str">
        <f aca="false">IF(E134="","",IF(H134&gt;0,Parametres!$C$8,0))</f>
        <v/>
      </c>
      <c r="M134" s="30" t="str">
        <f aca="false">IF(E134="","",IF(G134&lt;&gt;"",K134+L134,F134+K134+L134))</f>
        <v/>
      </c>
    </row>
    <row r="135" customFormat="false" ht="15" hidden="false" customHeight="false" outlineLevel="0" collapsed="false">
      <c r="A135" s="26"/>
      <c r="B135" s="26"/>
      <c r="C135" s="26"/>
      <c r="D135" s="27"/>
      <c r="E135" s="27"/>
      <c r="F135" s="28"/>
      <c r="G135" s="27"/>
      <c r="H135" s="20" t="str">
        <f aca="false">IF(E135="","",IF(G135&lt;&gt;"",MAX(0,G135-E135),MAX(0,Parametres!$C$6-E135)))</f>
        <v/>
      </c>
      <c r="I135" s="20" t="str">
        <f aca="false">IF(E135="","",IF(G135&lt;&gt;"","Réglée",IF(H135&gt;0,"En retard","À échoir")))</f>
        <v/>
      </c>
      <c r="J135" s="29" t="str">
        <f aca="false">IF(E135="","",IF(G135&lt;&gt;"","—",IF(H135&gt;=Parametres!$C$15,"Mise en demeure",IF(H135&gt;=Parametres!$C$14,"Recommandé avec AR",IF(H135&gt;=Parametres!$C$13,"Relance ferme + appel",IF(H135&gt;=Parametres!$C$12,"Rappel par courriel",IF(Parametres!$C$6&gt;=E135-Parametres!$C$11,"Pré-relance","—")))))))</f>
        <v/>
      </c>
      <c r="K135" s="30" t="str">
        <f aca="false">IF(E135="","",IF(H135&gt;0,F135*Parametres!$C$7/100*H135/365,0))</f>
        <v/>
      </c>
      <c r="L135" s="30" t="str">
        <f aca="false">IF(E135="","",IF(H135&gt;0,Parametres!$C$8,0))</f>
        <v/>
      </c>
      <c r="M135" s="30" t="str">
        <f aca="false">IF(E135="","",IF(G135&lt;&gt;"",K135+L135,F135+K135+L135))</f>
        <v/>
      </c>
    </row>
    <row r="136" customFormat="false" ht="15" hidden="false" customHeight="false" outlineLevel="0" collapsed="false">
      <c r="A136" s="26"/>
      <c r="B136" s="26"/>
      <c r="C136" s="26"/>
      <c r="D136" s="27"/>
      <c r="E136" s="27"/>
      <c r="F136" s="28"/>
      <c r="G136" s="27"/>
      <c r="H136" s="20" t="str">
        <f aca="false">IF(E136="","",IF(G136&lt;&gt;"",MAX(0,G136-E136),MAX(0,Parametres!$C$6-E136)))</f>
        <v/>
      </c>
      <c r="I136" s="20" t="str">
        <f aca="false">IF(E136="","",IF(G136&lt;&gt;"","Réglée",IF(H136&gt;0,"En retard","À échoir")))</f>
        <v/>
      </c>
      <c r="J136" s="29" t="str">
        <f aca="false">IF(E136="","",IF(G136&lt;&gt;"","—",IF(H136&gt;=Parametres!$C$15,"Mise en demeure",IF(H136&gt;=Parametres!$C$14,"Recommandé avec AR",IF(H136&gt;=Parametres!$C$13,"Relance ferme + appel",IF(H136&gt;=Parametres!$C$12,"Rappel par courriel",IF(Parametres!$C$6&gt;=E136-Parametres!$C$11,"Pré-relance","—")))))))</f>
        <v/>
      </c>
      <c r="K136" s="30" t="str">
        <f aca="false">IF(E136="","",IF(H136&gt;0,F136*Parametres!$C$7/100*H136/365,0))</f>
        <v/>
      </c>
      <c r="L136" s="30" t="str">
        <f aca="false">IF(E136="","",IF(H136&gt;0,Parametres!$C$8,0))</f>
        <v/>
      </c>
      <c r="M136" s="30" t="str">
        <f aca="false">IF(E136="","",IF(G136&lt;&gt;"",K136+L136,F136+K136+L136))</f>
        <v/>
      </c>
    </row>
    <row r="137" customFormat="false" ht="15" hidden="false" customHeight="false" outlineLevel="0" collapsed="false">
      <c r="A137" s="26"/>
      <c r="B137" s="26"/>
      <c r="C137" s="26"/>
      <c r="D137" s="27"/>
      <c r="E137" s="27"/>
      <c r="F137" s="28"/>
      <c r="G137" s="27"/>
      <c r="H137" s="20" t="str">
        <f aca="false">IF(E137="","",IF(G137&lt;&gt;"",MAX(0,G137-E137),MAX(0,Parametres!$C$6-E137)))</f>
        <v/>
      </c>
      <c r="I137" s="20" t="str">
        <f aca="false">IF(E137="","",IF(G137&lt;&gt;"","Réglée",IF(H137&gt;0,"En retard","À échoir")))</f>
        <v/>
      </c>
      <c r="J137" s="29" t="str">
        <f aca="false">IF(E137="","",IF(G137&lt;&gt;"","—",IF(H137&gt;=Parametres!$C$15,"Mise en demeure",IF(H137&gt;=Parametres!$C$14,"Recommandé avec AR",IF(H137&gt;=Parametres!$C$13,"Relance ferme + appel",IF(H137&gt;=Parametres!$C$12,"Rappel par courriel",IF(Parametres!$C$6&gt;=E137-Parametres!$C$11,"Pré-relance","—")))))))</f>
        <v/>
      </c>
      <c r="K137" s="30" t="str">
        <f aca="false">IF(E137="","",IF(H137&gt;0,F137*Parametres!$C$7/100*H137/365,0))</f>
        <v/>
      </c>
      <c r="L137" s="30" t="str">
        <f aca="false">IF(E137="","",IF(H137&gt;0,Parametres!$C$8,0))</f>
        <v/>
      </c>
      <c r="M137" s="30" t="str">
        <f aca="false">IF(E137="","",IF(G137&lt;&gt;"",K137+L137,F137+K137+L137))</f>
        <v/>
      </c>
    </row>
    <row r="138" customFormat="false" ht="15" hidden="false" customHeight="false" outlineLevel="0" collapsed="false">
      <c r="A138" s="26"/>
      <c r="B138" s="26"/>
      <c r="C138" s="26"/>
      <c r="D138" s="27"/>
      <c r="E138" s="27"/>
      <c r="F138" s="28"/>
      <c r="G138" s="27"/>
      <c r="H138" s="20" t="str">
        <f aca="false">IF(E138="","",IF(G138&lt;&gt;"",MAX(0,G138-E138),MAX(0,Parametres!$C$6-E138)))</f>
        <v/>
      </c>
      <c r="I138" s="20" t="str">
        <f aca="false">IF(E138="","",IF(G138&lt;&gt;"","Réglée",IF(H138&gt;0,"En retard","À échoir")))</f>
        <v/>
      </c>
      <c r="J138" s="29" t="str">
        <f aca="false">IF(E138="","",IF(G138&lt;&gt;"","—",IF(H138&gt;=Parametres!$C$15,"Mise en demeure",IF(H138&gt;=Parametres!$C$14,"Recommandé avec AR",IF(H138&gt;=Parametres!$C$13,"Relance ferme + appel",IF(H138&gt;=Parametres!$C$12,"Rappel par courriel",IF(Parametres!$C$6&gt;=E138-Parametres!$C$11,"Pré-relance","—")))))))</f>
        <v/>
      </c>
      <c r="K138" s="30" t="str">
        <f aca="false">IF(E138="","",IF(H138&gt;0,F138*Parametres!$C$7/100*H138/365,0))</f>
        <v/>
      </c>
      <c r="L138" s="30" t="str">
        <f aca="false">IF(E138="","",IF(H138&gt;0,Parametres!$C$8,0))</f>
        <v/>
      </c>
      <c r="M138" s="30" t="str">
        <f aca="false">IF(E138="","",IF(G138&lt;&gt;"",K138+L138,F138+K138+L138))</f>
        <v/>
      </c>
    </row>
    <row r="139" customFormat="false" ht="15" hidden="false" customHeight="false" outlineLevel="0" collapsed="false">
      <c r="A139" s="26"/>
      <c r="B139" s="26"/>
      <c r="C139" s="26"/>
      <c r="D139" s="27"/>
      <c r="E139" s="27"/>
      <c r="F139" s="28"/>
      <c r="G139" s="27"/>
      <c r="H139" s="20" t="str">
        <f aca="false">IF(E139="","",IF(G139&lt;&gt;"",MAX(0,G139-E139),MAX(0,Parametres!$C$6-E139)))</f>
        <v/>
      </c>
      <c r="I139" s="20" t="str">
        <f aca="false">IF(E139="","",IF(G139&lt;&gt;"","Réglée",IF(H139&gt;0,"En retard","À échoir")))</f>
        <v/>
      </c>
      <c r="J139" s="29" t="str">
        <f aca="false">IF(E139="","",IF(G139&lt;&gt;"","—",IF(H139&gt;=Parametres!$C$15,"Mise en demeure",IF(H139&gt;=Parametres!$C$14,"Recommandé avec AR",IF(H139&gt;=Parametres!$C$13,"Relance ferme + appel",IF(H139&gt;=Parametres!$C$12,"Rappel par courriel",IF(Parametres!$C$6&gt;=E139-Parametres!$C$11,"Pré-relance","—")))))))</f>
        <v/>
      </c>
      <c r="K139" s="30" t="str">
        <f aca="false">IF(E139="","",IF(H139&gt;0,F139*Parametres!$C$7/100*H139/365,0))</f>
        <v/>
      </c>
      <c r="L139" s="30" t="str">
        <f aca="false">IF(E139="","",IF(H139&gt;0,Parametres!$C$8,0))</f>
        <v/>
      </c>
      <c r="M139" s="30" t="str">
        <f aca="false">IF(E139="","",IF(G139&lt;&gt;"",K139+L139,F139+K139+L139))</f>
        <v/>
      </c>
    </row>
    <row r="140" customFormat="false" ht="15" hidden="false" customHeight="false" outlineLevel="0" collapsed="false">
      <c r="A140" s="26"/>
      <c r="B140" s="26"/>
      <c r="C140" s="26"/>
      <c r="D140" s="27"/>
      <c r="E140" s="27"/>
      <c r="F140" s="28"/>
      <c r="G140" s="27"/>
      <c r="H140" s="20" t="str">
        <f aca="false">IF(E140="","",IF(G140&lt;&gt;"",MAX(0,G140-E140),MAX(0,Parametres!$C$6-E140)))</f>
        <v/>
      </c>
      <c r="I140" s="20" t="str">
        <f aca="false">IF(E140="","",IF(G140&lt;&gt;"","Réglée",IF(H140&gt;0,"En retard","À échoir")))</f>
        <v/>
      </c>
      <c r="J140" s="29" t="str">
        <f aca="false">IF(E140="","",IF(G140&lt;&gt;"","—",IF(H140&gt;=Parametres!$C$15,"Mise en demeure",IF(H140&gt;=Parametres!$C$14,"Recommandé avec AR",IF(H140&gt;=Parametres!$C$13,"Relance ferme + appel",IF(H140&gt;=Parametres!$C$12,"Rappel par courriel",IF(Parametres!$C$6&gt;=E140-Parametres!$C$11,"Pré-relance","—")))))))</f>
        <v/>
      </c>
      <c r="K140" s="30" t="str">
        <f aca="false">IF(E140="","",IF(H140&gt;0,F140*Parametres!$C$7/100*H140/365,0))</f>
        <v/>
      </c>
      <c r="L140" s="30" t="str">
        <f aca="false">IF(E140="","",IF(H140&gt;0,Parametres!$C$8,0))</f>
        <v/>
      </c>
      <c r="M140" s="30" t="str">
        <f aca="false">IF(E140="","",IF(G140&lt;&gt;"",K140+L140,F140+K140+L140))</f>
        <v/>
      </c>
    </row>
    <row r="141" customFormat="false" ht="15" hidden="false" customHeight="false" outlineLevel="0" collapsed="false">
      <c r="A141" s="26"/>
      <c r="B141" s="26"/>
      <c r="C141" s="26"/>
      <c r="D141" s="27"/>
      <c r="E141" s="27"/>
      <c r="F141" s="28"/>
      <c r="G141" s="27"/>
      <c r="H141" s="20" t="str">
        <f aca="false">IF(E141="","",IF(G141&lt;&gt;"",MAX(0,G141-E141),MAX(0,Parametres!$C$6-E141)))</f>
        <v/>
      </c>
      <c r="I141" s="20" t="str">
        <f aca="false">IF(E141="","",IF(G141&lt;&gt;"","Réglée",IF(H141&gt;0,"En retard","À échoir")))</f>
        <v/>
      </c>
      <c r="J141" s="29" t="str">
        <f aca="false">IF(E141="","",IF(G141&lt;&gt;"","—",IF(H141&gt;=Parametres!$C$15,"Mise en demeure",IF(H141&gt;=Parametres!$C$14,"Recommandé avec AR",IF(H141&gt;=Parametres!$C$13,"Relance ferme + appel",IF(H141&gt;=Parametres!$C$12,"Rappel par courriel",IF(Parametres!$C$6&gt;=E141-Parametres!$C$11,"Pré-relance","—")))))))</f>
        <v/>
      </c>
      <c r="K141" s="30" t="str">
        <f aca="false">IF(E141="","",IF(H141&gt;0,F141*Parametres!$C$7/100*H141/365,0))</f>
        <v/>
      </c>
      <c r="L141" s="30" t="str">
        <f aca="false">IF(E141="","",IF(H141&gt;0,Parametres!$C$8,0))</f>
        <v/>
      </c>
      <c r="M141" s="30" t="str">
        <f aca="false">IF(E141="","",IF(G141&lt;&gt;"",K141+L141,F141+K141+L141))</f>
        <v/>
      </c>
    </row>
    <row r="142" customFormat="false" ht="15" hidden="false" customHeight="false" outlineLevel="0" collapsed="false">
      <c r="A142" s="26"/>
      <c r="B142" s="26"/>
      <c r="C142" s="26"/>
      <c r="D142" s="27"/>
      <c r="E142" s="27"/>
      <c r="F142" s="28"/>
      <c r="G142" s="27"/>
      <c r="H142" s="20" t="str">
        <f aca="false">IF(E142="","",IF(G142&lt;&gt;"",MAX(0,G142-E142),MAX(0,Parametres!$C$6-E142)))</f>
        <v/>
      </c>
      <c r="I142" s="20" t="str">
        <f aca="false">IF(E142="","",IF(G142&lt;&gt;"","Réglée",IF(H142&gt;0,"En retard","À échoir")))</f>
        <v/>
      </c>
      <c r="J142" s="29" t="str">
        <f aca="false">IF(E142="","",IF(G142&lt;&gt;"","—",IF(H142&gt;=Parametres!$C$15,"Mise en demeure",IF(H142&gt;=Parametres!$C$14,"Recommandé avec AR",IF(H142&gt;=Parametres!$C$13,"Relance ferme + appel",IF(H142&gt;=Parametres!$C$12,"Rappel par courriel",IF(Parametres!$C$6&gt;=E142-Parametres!$C$11,"Pré-relance","—")))))))</f>
        <v/>
      </c>
      <c r="K142" s="30" t="str">
        <f aca="false">IF(E142="","",IF(H142&gt;0,F142*Parametres!$C$7/100*H142/365,0))</f>
        <v/>
      </c>
      <c r="L142" s="30" t="str">
        <f aca="false">IF(E142="","",IF(H142&gt;0,Parametres!$C$8,0))</f>
        <v/>
      </c>
      <c r="M142" s="30" t="str">
        <f aca="false">IF(E142="","",IF(G142&lt;&gt;"",K142+L142,F142+K142+L142))</f>
        <v/>
      </c>
    </row>
    <row r="143" customFormat="false" ht="15" hidden="false" customHeight="false" outlineLevel="0" collapsed="false">
      <c r="A143" s="26"/>
      <c r="B143" s="26"/>
      <c r="C143" s="26"/>
      <c r="D143" s="27"/>
      <c r="E143" s="27"/>
      <c r="F143" s="28"/>
      <c r="G143" s="27"/>
      <c r="H143" s="20" t="str">
        <f aca="false">IF(E143="","",IF(G143&lt;&gt;"",MAX(0,G143-E143),MAX(0,Parametres!$C$6-E143)))</f>
        <v/>
      </c>
      <c r="I143" s="20" t="str">
        <f aca="false">IF(E143="","",IF(G143&lt;&gt;"","Réglée",IF(H143&gt;0,"En retard","À échoir")))</f>
        <v/>
      </c>
      <c r="J143" s="29" t="str">
        <f aca="false">IF(E143="","",IF(G143&lt;&gt;"","—",IF(H143&gt;=Parametres!$C$15,"Mise en demeure",IF(H143&gt;=Parametres!$C$14,"Recommandé avec AR",IF(H143&gt;=Parametres!$C$13,"Relance ferme + appel",IF(H143&gt;=Parametres!$C$12,"Rappel par courriel",IF(Parametres!$C$6&gt;=E143-Parametres!$C$11,"Pré-relance","—")))))))</f>
        <v/>
      </c>
      <c r="K143" s="30" t="str">
        <f aca="false">IF(E143="","",IF(H143&gt;0,F143*Parametres!$C$7/100*H143/365,0))</f>
        <v/>
      </c>
      <c r="L143" s="30" t="str">
        <f aca="false">IF(E143="","",IF(H143&gt;0,Parametres!$C$8,0))</f>
        <v/>
      </c>
      <c r="M143" s="30" t="str">
        <f aca="false">IF(E143="","",IF(G143&lt;&gt;"",K143+L143,F143+K143+L143))</f>
        <v/>
      </c>
    </row>
    <row r="144" customFormat="false" ht="15" hidden="false" customHeight="false" outlineLevel="0" collapsed="false">
      <c r="A144" s="26"/>
      <c r="B144" s="26"/>
      <c r="C144" s="26"/>
      <c r="D144" s="27"/>
      <c r="E144" s="27"/>
      <c r="F144" s="28"/>
      <c r="G144" s="27"/>
      <c r="H144" s="20" t="str">
        <f aca="false">IF(E144="","",IF(G144&lt;&gt;"",MAX(0,G144-E144),MAX(0,Parametres!$C$6-E144)))</f>
        <v/>
      </c>
      <c r="I144" s="20" t="str">
        <f aca="false">IF(E144="","",IF(G144&lt;&gt;"","Réglée",IF(H144&gt;0,"En retard","À échoir")))</f>
        <v/>
      </c>
      <c r="J144" s="29" t="str">
        <f aca="false">IF(E144="","",IF(G144&lt;&gt;"","—",IF(H144&gt;=Parametres!$C$15,"Mise en demeure",IF(H144&gt;=Parametres!$C$14,"Recommandé avec AR",IF(H144&gt;=Parametres!$C$13,"Relance ferme + appel",IF(H144&gt;=Parametres!$C$12,"Rappel par courriel",IF(Parametres!$C$6&gt;=E144-Parametres!$C$11,"Pré-relance","—")))))))</f>
        <v/>
      </c>
      <c r="K144" s="30" t="str">
        <f aca="false">IF(E144="","",IF(H144&gt;0,F144*Parametres!$C$7/100*H144/365,0))</f>
        <v/>
      </c>
      <c r="L144" s="30" t="str">
        <f aca="false">IF(E144="","",IF(H144&gt;0,Parametres!$C$8,0))</f>
        <v/>
      </c>
      <c r="M144" s="30" t="str">
        <f aca="false">IF(E144="","",IF(G144&lt;&gt;"",K144+L144,F144+K144+L144))</f>
        <v/>
      </c>
    </row>
    <row r="145" customFormat="false" ht="15" hidden="false" customHeight="false" outlineLevel="0" collapsed="false">
      <c r="A145" s="26"/>
      <c r="B145" s="26"/>
      <c r="C145" s="26"/>
      <c r="D145" s="27"/>
      <c r="E145" s="27"/>
      <c r="F145" s="28"/>
      <c r="G145" s="27"/>
      <c r="H145" s="20" t="str">
        <f aca="false">IF(E145="","",IF(G145&lt;&gt;"",MAX(0,G145-E145),MAX(0,Parametres!$C$6-E145)))</f>
        <v/>
      </c>
      <c r="I145" s="20" t="str">
        <f aca="false">IF(E145="","",IF(G145&lt;&gt;"","Réglée",IF(H145&gt;0,"En retard","À échoir")))</f>
        <v/>
      </c>
      <c r="J145" s="29" t="str">
        <f aca="false">IF(E145="","",IF(G145&lt;&gt;"","—",IF(H145&gt;=Parametres!$C$15,"Mise en demeure",IF(H145&gt;=Parametres!$C$14,"Recommandé avec AR",IF(H145&gt;=Parametres!$C$13,"Relance ferme + appel",IF(H145&gt;=Parametres!$C$12,"Rappel par courriel",IF(Parametres!$C$6&gt;=E145-Parametres!$C$11,"Pré-relance","—")))))))</f>
        <v/>
      </c>
      <c r="K145" s="30" t="str">
        <f aca="false">IF(E145="","",IF(H145&gt;0,F145*Parametres!$C$7/100*H145/365,0))</f>
        <v/>
      </c>
      <c r="L145" s="30" t="str">
        <f aca="false">IF(E145="","",IF(H145&gt;0,Parametres!$C$8,0))</f>
        <v/>
      </c>
      <c r="M145" s="30" t="str">
        <f aca="false">IF(E145="","",IF(G145&lt;&gt;"",K145+L145,F145+K145+L145))</f>
        <v/>
      </c>
    </row>
    <row r="146" customFormat="false" ht="15" hidden="false" customHeight="false" outlineLevel="0" collapsed="false">
      <c r="A146" s="26"/>
      <c r="B146" s="26"/>
      <c r="C146" s="26"/>
      <c r="D146" s="27"/>
      <c r="E146" s="27"/>
      <c r="F146" s="28"/>
      <c r="G146" s="27"/>
      <c r="H146" s="20" t="str">
        <f aca="false">IF(E146="","",IF(G146&lt;&gt;"",MAX(0,G146-E146),MAX(0,Parametres!$C$6-E146)))</f>
        <v/>
      </c>
      <c r="I146" s="20" t="str">
        <f aca="false">IF(E146="","",IF(G146&lt;&gt;"","Réglée",IF(H146&gt;0,"En retard","À échoir")))</f>
        <v/>
      </c>
      <c r="J146" s="29" t="str">
        <f aca="false">IF(E146="","",IF(G146&lt;&gt;"","—",IF(H146&gt;=Parametres!$C$15,"Mise en demeure",IF(H146&gt;=Parametres!$C$14,"Recommandé avec AR",IF(H146&gt;=Parametres!$C$13,"Relance ferme + appel",IF(H146&gt;=Parametres!$C$12,"Rappel par courriel",IF(Parametres!$C$6&gt;=E146-Parametres!$C$11,"Pré-relance","—")))))))</f>
        <v/>
      </c>
      <c r="K146" s="30" t="str">
        <f aca="false">IF(E146="","",IF(H146&gt;0,F146*Parametres!$C$7/100*H146/365,0))</f>
        <v/>
      </c>
      <c r="L146" s="30" t="str">
        <f aca="false">IF(E146="","",IF(H146&gt;0,Parametres!$C$8,0))</f>
        <v/>
      </c>
      <c r="M146" s="30" t="str">
        <f aca="false">IF(E146="","",IF(G146&lt;&gt;"",K146+L146,F146+K146+L146))</f>
        <v/>
      </c>
    </row>
    <row r="147" customFormat="false" ht="15" hidden="false" customHeight="false" outlineLevel="0" collapsed="false">
      <c r="A147" s="26"/>
      <c r="B147" s="26"/>
      <c r="C147" s="26"/>
      <c r="D147" s="27"/>
      <c r="E147" s="27"/>
      <c r="F147" s="28"/>
      <c r="G147" s="27"/>
      <c r="H147" s="20" t="str">
        <f aca="false">IF(E147="","",IF(G147&lt;&gt;"",MAX(0,G147-E147),MAX(0,Parametres!$C$6-E147)))</f>
        <v/>
      </c>
      <c r="I147" s="20" t="str">
        <f aca="false">IF(E147="","",IF(G147&lt;&gt;"","Réglée",IF(H147&gt;0,"En retard","À échoir")))</f>
        <v/>
      </c>
      <c r="J147" s="29" t="str">
        <f aca="false">IF(E147="","",IF(G147&lt;&gt;"","—",IF(H147&gt;=Parametres!$C$15,"Mise en demeure",IF(H147&gt;=Parametres!$C$14,"Recommandé avec AR",IF(H147&gt;=Parametres!$C$13,"Relance ferme + appel",IF(H147&gt;=Parametres!$C$12,"Rappel par courriel",IF(Parametres!$C$6&gt;=E147-Parametres!$C$11,"Pré-relance","—")))))))</f>
        <v/>
      </c>
      <c r="K147" s="30" t="str">
        <f aca="false">IF(E147="","",IF(H147&gt;0,F147*Parametres!$C$7/100*H147/365,0))</f>
        <v/>
      </c>
      <c r="L147" s="30" t="str">
        <f aca="false">IF(E147="","",IF(H147&gt;0,Parametres!$C$8,0))</f>
        <v/>
      </c>
      <c r="M147" s="30" t="str">
        <f aca="false">IF(E147="","",IF(G147&lt;&gt;"",K147+L147,F147+K147+L147))</f>
        <v/>
      </c>
    </row>
    <row r="148" customFormat="false" ht="15" hidden="false" customHeight="false" outlineLevel="0" collapsed="false">
      <c r="A148" s="26"/>
      <c r="B148" s="26"/>
      <c r="C148" s="26"/>
      <c r="D148" s="27"/>
      <c r="E148" s="27"/>
      <c r="F148" s="28"/>
      <c r="G148" s="27"/>
      <c r="H148" s="20" t="str">
        <f aca="false">IF(E148="","",IF(G148&lt;&gt;"",MAX(0,G148-E148),MAX(0,Parametres!$C$6-E148)))</f>
        <v/>
      </c>
      <c r="I148" s="20" t="str">
        <f aca="false">IF(E148="","",IF(G148&lt;&gt;"","Réglée",IF(H148&gt;0,"En retard","À échoir")))</f>
        <v/>
      </c>
      <c r="J148" s="29" t="str">
        <f aca="false">IF(E148="","",IF(G148&lt;&gt;"","—",IF(H148&gt;=Parametres!$C$15,"Mise en demeure",IF(H148&gt;=Parametres!$C$14,"Recommandé avec AR",IF(H148&gt;=Parametres!$C$13,"Relance ferme + appel",IF(H148&gt;=Parametres!$C$12,"Rappel par courriel",IF(Parametres!$C$6&gt;=E148-Parametres!$C$11,"Pré-relance","—")))))))</f>
        <v/>
      </c>
      <c r="K148" s="30" t="str">
        <f aca="false">IF(E148="","",IF(H148&gt;0,F148*Parametres!$C$7/100*H148/365,0))</f>
        <v/>
      </c>
      <c r="L148" s="30" t="str">
        <f aca="false">IF(E148="","",IF(H148&gt;0,Parametres!$C$8,0))</f>
        <v/>
      </c>
      <c r="M148" s="30" t="str">
        <f aca="false">IF(E148="","",IF(G148&lt;&gt;"",K148+L148,F148+K148+L148))</f>
        <v/>
      </c>
    </row>
    <row r="149" customFormat="false" ht="15" hidden="false" customHeight="false" outlineLevel="0" collapsed="false">
      <c r="A149" s="26"/>
      <c r="B149" s="26"/>
      <c r="C149" s="26"/>
      <c r="D149" s="27"/>
      <c r="E149" s="27"/>
      <c r="F149" s="28"/>
      <c r="G149" s="27"/>
      <c r="H149" s="20" t="str">
        <f aca="false">IF(E149="","",IF(G149&lt;&gt;"",MAX(0,G149-E149),MAX(0,Parametres!$C$6-E149)))</f>
        <v/>
      </c>
      <c r="I149" s="20" t="str">
        <f aca="false">IF(E149="","",IF(G149&lt;&gt;"","Réglée",IF(H149&gt;0,"En retard","À échoir")))</f>
        <v/>
      </c>
      <c r="J149" s="29" t="str">
        <f aca="false">IF(E149="","",IF(G149&lt;&gt;"","—",IF(H149&gt;=Parametres!$C$15,"Mise en demeure",IF(H149&gt;=Parametres!$C$14,"Recommandé avec AR",IF(H149&gt;=Parametres!$C$13,"Relance ferme + appel",IF(H149&gt;=Parametres!$C$12,"Rappel par courriel",IF(Parametres!$C$6&gt;=E149-Parametres!$C$11,"Pré-relance","—")))))))</f>
        <v/>
      </c>
      <c r="K149" s="30" t="str">
        <f aca="false">IF(E149="","",IF(H149&gt;0,F149*Parametres!$C$7/100*H149/365,0))</f>
        <v/>
      </c>
      <c r="L149" s="30" t="str">
        <f aca="false">IF(E149="","",IF(H149&gt;0,Parametres!$C$8,0))</f>
        <v/>
      </c>
      <c r="M149" s="30" t="str">
        <f aca="false">IF(E149="","",IF(G149&lt;&gt;"",K149+L149,F149+K149+L149))</f>
        <v/>
      </c>
    </row>
    <row r="150" customFormat="false" ht="15" hidden="false" customHeight="false" outlineLevel="0" collapsed="false">
      <c r="A150" s="26"/>
      <c r="B150" s="26"/>
      <c r="C150" s="26"/>
      <c r="D150" s="27"/>
      <c r="E150" s="27"/>
      <c r="F150" s="28"/>
      <c r="G150" s="27"/>
      <c r="H150" s="20" t="str">
        <f aca="false">IF(E150="","",IF(G150&lt;&gt;"",MAX(0,G150-E150),MAX(0,Parametres!$C$6-E150)))</f>
        <v/>
      </c>
      <c r="I150" s="20" t="str">
        <f aca="false">IF(E150="","",IF(G150&lt;&gt;"","Réglée",IF(H150&gt;0,"En retard","À échoir")))</f>
        <v/>
      </c>
      <c r="J150" s="29" t="str">
        <f aca="false">IF(E150="","",IF(G150&lt;&gt;"","—",IF(H150&gt;=Parametres!$C$15,"Mise en demeure",IF(H150&gt;=Parametres!$C$14,"Recommandé avec AR",IF(H150&gt;=Parametres!$C$13,"Relance ferme + appel",IF(H150&gt;=Parametres!$C$12,"Rappel par courriel",IF(Parametres!$C$6&gt;=E150-Parametres!$C$11,"Pré-relance","—")))))))</f>
        <v/>
      </c>
      <c r="K150" s="30" t="str">
        <f aca="false">IF(E150="","",IF(H150&gt;0,F150*Parametres!$C$7/100*H150/365,0))</f>
        <v/>
      </c>
      <c r="L150" s="30" t="str">
        <f aca="false">IF(E150="","",IF(H150&gt;0,Parametres!$C$8,0))</f>
        <v/>
      </c>
      <c r="M150" s="30" t="str">
        <f aca="false">IF(E150="","",IF(G150&lt;&gt;"",K150+L150,F150+K150+L150))</f>
        <v/>
      </c>
    </row>
    <row r="151" customFormat="false" ht="15" hidden="false" customHeight="false" outlineLevel="0" collapsed="false">
      <c r="A151" s="26"/>
      <c r="B151" s="26"/>
      <c r="C151" s="26"/>
      <c r="D151" s="27"/>
      <c r="E151" s="27"/>
      <c r="F151" s="28"/>
      <c r="G151" s="27"/>
      <c r="H151" s="20" t="str">
        <f aca="false">IF(E151="","",IF(G151&lt;&gt;"",MAX(0,G151-E151),MAX(0,Parametres!$C$6-E151)))</f>
        <v/>
      </c>
      <c r="I151" s="20" t="str">
        <f aca="false">IF(E151="","",IF(G151&lt;&gt;"","Réglée",IF(H151&gt;0,"En retard","À échoir")))</f>
        <v/>
      </c>
      <c r="J151" s="29" t="str">
        <f aca="false">IF(E151="","",IF(G151&lt;&gt;"","—",IF(H151&gt;=Parametres!$C$15,"Mise en demeure",IF(H151&gt;=Parametres!$C$14,"Recommandé avec AR",IF(H151&gt;=Parametres!$C$13,"Relance ferme + appel",IF(H151&gt;=Parametres!$C$12,"Rappel par courriel",IF(Parametres!$C$6&gt;=E151-Parametres!$C$11,"Pré-relance","—")))))))</f>
        <v/>
      </c>
      <c r="K151" s="30" t="str">
        <f aca="false">IF(E151="","",IF(H151&gt;0,F151*Parametres!$C$7/100*H151/365,0))</f>
        <v/>
      </c>
      <c r="L151" s="30" t="str">
        <f aca="false">IF(E151="","",IF(H151&gt;0,Parametres!$C$8,0))</f>
        <v/>
      </c>
      <c r="M151" s="30" t="str">
        <f aca="false">IF(E151="","",IF(G151&lt;&gt;"",K151+L151,F151+K151+L151))</f>
        <v/>
      </c>
    </row>
    <row r="152" customFormat="false" ht="15" hidden="false" customHeight="false" outlineLevel="0" collapsed="false">
      <c r="A152" s="26"/>
      <c r="B152" s="26"/>
      <c r="C152" s="26"/>
      <c r="D152" s="27"/>
      <c r="E152" s="27"/>
      <c r="F152" s="28"/>
      <c r="G152" s="27"/>
      <c r="H152" s="20" t="str">
        <f aca="false">IF(E152="","",IF(G152&lt;&gt;"",MAX(0,G152-E152),MAX(0,Parametres!$C$6-E152)))</f>
        <v/>
      </c>
      <c r="I152" s="20" t="str">
        <f aca="false">IF(E152="","",IF(G152&lt;&gt;"","Réglée",IF(H152&gt;0,"En retard","À échoir")))</f>
        <v/>
      </c>
      <c r="J152" s="29" t="str">
        <f aca="false">IF(E152="","",IF(G152&lt;&gt;"","—",IF(H152&gt;=Parametres!$C$15,"Mise en demeure",IF(H152&gt;=Parametres!$C$14,"Recommandé avec AR",IF(H152&gt;=Parametres!$C$13,"Relance ferme + appel",IF(H152&gt;=Parametres!$C$12,"Rappel par courriel",IF(Parametres!$C$6&gt;=E152-Parametres!$C$11,"Pré-relance","—")))))))</f>
        <v/>
      </c>
      <c r="K152" s="30" t="str">
        <f aca="false">IF(E152="","",IF(H152&gt;0,F152*Parametres!$C$7/100*H152/365,0))</f>
        <v/>
      </c>
      <c r="L152" s="30" t="str">
        <f aca="false">IF(E152="","",IF(H152&gt;0,Parametres!$C$8,0))</f>
        <v/>
      </c>
      <c r="M152" s="30" t="str">
        <f aca="false">IF(E152="","",IF(G152&lt;&gt;"",K152+L152,F152+K152+L152))</f>
        <v/>
      </c>
    </row>
    <row r="153" customFormat="false" ht="15" hidden="false" customHeight="false" outlineLevel="0" collapsed="false">
      <c r="A153" s="26"/>
      <c r="B153" s="26"/>
      <c r="C153" s="26"/>
      <c r="D153" s="27"/>
      <c r="E153" s="27"/>
      <c r="F153" s="28"/>
      <c r="G153" s="27"/>
      <c r="H153" s="20" t="str">
        <f aca="false">IF(E153="","",IF(G153&lt;&gt;"",MAX(0,G153-E153),MAX(0,Parametres!$C$6-E153)))</f>
        <v/>
      </c>
      <c r="I153" s="20" t="str">
        <f aca="false">IF(E153="","",IF(G153&lt;&gt;"","Réglée",IF(H153&gt;0,"En retard","À échoir")))</f>
        <v/>
      </c>
      <c r="J153" s="29" t="str">
        <f aca="false">IF(E153="","",IF(G153&lt;&gt;"","—",IF(H153&gt;=Parametres!$C$15,"Mise en demeure",IF(H153&gt;=Parametres!$C$14,"Recommandé avec AR",IF(H153&gt;=Parametres!$C$13,"Relance ferme + appel",IF(H153&gt;=Parametres!$C$12,"Rappel par courriel",IF(Parametres!$C$6&gt;=E153-Parametres!$C$11,"Pré-relance","—")))))))</f>
        <v/>
      </c>
      <c r="K153" s="30" t="str">
        <f aca="false">IF(E153="","",IF(H153&gt;0,F153*Parametres!$C$7/100*H153/365,0))</f>
        <v/>
      </c>
      <c r="L153" s="30" t="str">
        <f aca="false">IF(E153="","",IF(H153&gt;0,Parametres!$C$8,0))</f>
        <v/>
      </c>
      <c r="M153" s="30" t="str">
        <f aca="false">IF(E153="","",IF(G153&lt;&gt;"",K153+L153,F153+K153+L153))</f>
        <v/>
      </c>
    </row>
    <row r="154" customFormat="false" ht="15" hidden="false" customHeight="false" outlineLevel="0" collapsed="false">
      <c r="A154" s="26"/>
      <c r="B154" s="26"/>
      <c r="C154" s="26"/>
      <c r="D154" s="27"/>
      <c r="E154" s="27"/>
      <c r="F154" s="28"/>
      <c r="G154" s="27"/>
      <c r="H154" s="20" t="str">
        <f aca="false">IF(E154="","",IF(G154&lt;&gt;"",MAX(0,G154-E154),MAX(0,Parametres!$C$6-E154)))</f>
        <v/>
      </c>
      <c r="I154" s="20" t="str">
        <f aca="false">IF(E154="","",IF(G154&lt;&gt;"","Réglée",IF(H154&gt;0,"En retard","À échoir")))</f>
        <v/>
      </c>
      <c r="J154" s="29" t="str">
        <f aca="false">IF(E154="","",IF(G154&lt;&gt;"","—",IF(H154&gt;=Parametres!$C$15,"Mise en demeure",IF(H154&gt;=Parametres!$C$14,"Recommandé avec AR",IF(H154&gt;=Parametres!$C$13,"Relance ferme + appel",IF(H154&gt;=Parametres!$C$12,"Rappel par courriel",IF(Parametres!$C$6&gt;=E154-Parametres!$C$11,"Pré-relance","—")))))))</f>
        <v/>
      </c>
      <c r="K154" s="30" t="str">
        <f aca="false">IF(E154="","",IF(H154&gt;0,F154*Parametres!$C$7/100*H154/365,0))</f>
        <v/>
      </c>
      <c r="L154" s="30" t="str">
        <f aca="false">IF(E154="","",IF(H154&gt;0,Parametres!$C$8,0))</f>
        <v/>
      </c>
      <c r="M154" s="30" t="str">
        <f aca="false">IF(E154="","",IF(G154&lt;&gt;"",K154+L154,F154+K154+L154))</f>
        <v/>
      </c>
    </row>
    <row r="155" customFormat="false" ht="15" hidden="false" customHeight="false" outlineLevel="0" collapsed="false">
      <c r="A155" s="26"/>
      <c r="B155" s="26"/>
      <c r="C155" s="26"/>
      <c r="D155" s="27"/>
      <c r="E155" s="27"/>
      <c r="F155" s="28"/>
      <c r="G155" s="27"/>
      <c r="H155" s="20" t="str">
        <f aca="false">IF(E155="","",IF(G155&lt;&gt;"",MAX(0,G155-E155),MAX(0,Parametres!$C$6-E155)))</f>
        <v/>
      </c>
      <c r="I155" s="20" t="str">
        <f aca="false">IF(E155="","",IF(G155&lt;&gt;"","Réglée",IF(H155&gt;0,"En retard","À échoir")))</f>
        <v/>
      </c>
      <c r="J155" s="29" t="str">
        <f aca="false">IF(E155="","",IF(G155&lt;&gt;"","—",IF(H155&gt;=Parametres!$C$15,"Mise en demeure",IF(H155&gt;=Parametres!$C$14,"Recommandé avec AR",IF(H155&gt;=Parametres!$C$13,"Relance ferme + appel",IF(H155&gt;=Parametres!$C$12,"Rappel par courriel",IF(Parametres!$C$6&gt;=E155-Parametres!$C$11,"Pré-relance","—")))))))</f>
        <v/>
      </c>
      <c r="K155" s="30" t="str">
        <f aca="false">IF(E155="","",IF(H155&gt;0,F155*Parametres!$C$7/100*H155/365,0))</f>
        <v/>
      </c>
      <c r="L155" s="30" t="str">
        <f aca="false">IF(E155="","",IF(H155&gt;0,Parametres!$C$8,0))</f>
        <v/>
      </c>
      <c r="M155" s="30" t="str">
        <f aca="false">IF(E155="","",IF(G155&lt;&gt;"",K155+L155,F155+K155+L155))</f>
        <v/>
      </c>
    </row>
    <row r="156" customFormat="false" ht="15" hidden="false" customHeight="false" outlineLevel="0" collapsed="false">
      <c r="A156" s="26"/>
      <c r="B156" s="26"/>
      <c r="C156" s="26"/>
      <c r="D156" s="27"/>
      <c r="E156" s="27"/>
      <c r="F156" s="28"/>
      <c r="G156" s="27"/>
      <c r="H156" s="20" t="str">
        <f aca="false">IF(E156="","",IF(G156&lt;&gt;"",MAX(0,G156-E156),MAX(0,Parametres!$C$6-E156)))</f>
        <v/>
      </c>
      <c r="I156" s="20" t="str">
        <f aca="false">IF(E156="","",IF(G156&lt;&gt;"","Réglée",IF(H156&gt;0,"En retard","À échoir")))</f>
        <v/>
      </c>
      <c r="J156" s="29" t="str">
        <f aca="false">IF(E156="","",IF(G156&lt;&gt;"","—",IF(H156&gt;=Parametres!$C$15,"Mise en demeure",IF(H156&gt;=Parametres!$C$14,"Recommandé avec AR",IF(H156&gt;=Parametres!$C$13,"Relance ferme + appel",IF(H156&gt;=Parametres!$C$12,"Rappel par courriel",IF(Parametres!$C$6&gt;=E156-Parametres!$C$11,"Pré-relance","—")))))))</f>
        <v/>
      </c>
      <c r="K156" s="30" t="str">
        <f aca="false">IF(E156="","",IF(H156&gt;0,F156*Parametres!$C$7/100*H156/365,0))</f>
        <v/>
      </c>
      <c r="L156" s="30" t="str">
        <f aca="false">IF(E156="","",IF(H156&gt;0,Parametres!$C$8,0))</f>
        <v/>
      </c>
      <c r="M156" s="30" t="str">
        <f aca="false">IF(E156="","",IF(G156&lt;&gt;"",K156+L156,F156+K156+L156))</f>
        <v/>
      </c>
    </row>
    <row r="157" customFormat="false" ht="15" hidden="false" customHeight="false" outlineLevel="0" collapsed="false">
      <c r="A157" s="26"/>
      <c r="B157" s="26"/>
      <c r="C157" s="26"/>
      <c r="D157" s="27"/>
      <c r="E157" s="27"/>
      <c r="F157" s="28"/>
      <c r="G157" s="27"/>
      <c r="H157" s="20" t="str">
        <f aca="false">IF(E157="","",IF(G157&lt;&gt;"",MAX(0,G157-E157),MAX(0,Parametres!$C$6-E157)))</f>
        <v/>
      </c>
      <c r="I157" s="20" t="str">
        <f aca="false">IF(E157="","",IF(G157&lt;&gt;"","Réglée",IF(H157&gt;0,"En retard","À échoir")))</f>
        <v/>
      </c>
      <c r="J157" s="29" t="str">
        <f aca="false">IF(E157="","",IF(G157&lt;&gt;"","—",IF(H157&gt;=Parametres!$C$15,"Mise en demeure",IF(H157&gt;=Parametres!$C$14,"Recommandé avec AR",IF(H157&gt;=Parametres!$C$13,"Relance ferme + appel",IF(H157&gt;=Parametres!$C$12,"Rappel par courriel",IF(Parametres!$C$6&gt;=E157-Parametres!$C$11,"Pré-relance","—")))))))</f>
        <v/>
      </c>
      <c r="K157" s="30" t="str">
        <f aca="false">IF(E157="","",IF(H157&gt;0,F157*Parametres!$C$7/100*H157/365,0))</f>
        <v/>
      </c>
      <c r="L157" s="30" t="str">
        <f aca="false">IF(E157="","",IF(H157&gt;0,Parametres!$C$8,0))</f>
        <v/>
      </c>
      <c r="M157" s="30" t="str">
        <f aca="false">IF(E157="","",IF(G157&lt;&gt;"",K157+L157,F157+K157+L157))</f>
        <v/>
      </c>
    </row>
    <row r="158" customFormat="false" ht="15" hidden="false" customHeight="false" outlineLevel="0" collapsed="false">
      <c r="A158" s="26"/>
      <c r="B158" s="26"/>
      <c r="C158" s="26"/>
      <c r="D158" s="27"/>
      <c r="E158" s="27"/>
      <c r="F158" s="28"/>
      <c r="G158" s="27"/>
      <c r="H158" s="20" t="str">
        <f aca="false">IF(E158="","",IF(G158&lt;&gt;"",MAX(0,G158-E158),MAX(0,Parametres!$C$6-E158)))</f>
        <v/>
      </c>
      <c r="I158" s="20" t="str">
        <f aca="false">IF(E158="","",IF(G158&lt;&gt;"","Réglée",IF(H158&gt;0,"En retard","À échoir")))</f>
        <v/>
      </c>
      <c r="J158" s="29" t="str">
        <f aca="false">IF(E158="","",IF(G158&lt;&gt;"","—",IF(H158&gt;=Parametres!$C$15,"Mise en demeure",IF(H158&gt;=Parametres!$C$14,"Recommandé avec AR",IF(H158&gt;=Parametres!$C$13,"Relance ferme + appel",IF(H158&gt;=Parametres!$C$12,"Rappel par courriel",IF(Parametres!$C$6&gt;=E158-Parametres!$C$11,"Pré-relance","—")))))))</f>
        <v/>
      </c>
      <c r="K158" s="30" t="str">
        <f aca="false">IF(E158="","",IF(H158&gt;0,F158*Parametres!$C$7/100*H158/365,0))</f>
        <v/>
      </c>
      <c r="L158" s="30" t="str">
        <f aca="false">IF(E158="","",IF(H158&gt;0,Parametres!$C$8,0))</f>
        <v/>
      </c>
      <c r="M158" s="30" t="str">
        <f aca="false">IF(E158="","",IF(G158&lt;&gt;"",K158+L158,F158+K158+L158))</f>
        <v/>
      </c>
    </row>
    <row r="159" customFormat="false" ht="15" hidden="false" customHeight="false" outlineLevel="0" collapsed="false">
      <c r="A159" s="26"/>
      <c r="B159" s="26"/>
      <c r="C159" s="26"/>
      <c r="D159" s="27"/>
      <c r="E159" s="27"/>
      <c r="F159" s="28"/>
      <c r="G159" s="27"/>
      <c r="H159" s="20" t="str">
        <f aca="false">IF(E159="","",IF(G159&lt;&gt;"",MAX(0,G159-E159),MAX(0,Parametres!$C$6-E159)))</f>
        <v/>
      </c>
      <c r="I159" s="20" t="str">
        <f aca="false">IF(E159="","",IF(G159&lt;&gt;"","Réglée",IF(H159&gt;0,"En retard","À échoir")))</f>
        <v/>
      </c>
      <c r="J159" s="29" t="str">
        <f aca="false">IF(E159="","",IF(G159&lt;&gt;"","—",IF(H159&gt;=Parametres!$C$15,"Mise en demeure",IF(H159&gt;=Parametres!$C$14,"Recommandé avec AR",IF(H159&gt;=Parametres!$C$13,"Relance ferme + appel",IF(H159&gt;=Parametres!$C$12,"Rappel par courriel",IF(Parametres!$C$6&gt;=E159-Parametres!$C$11,"Pré-relance","—")))))))</f>
        <v/>
      </c>
      <c r="K159" s="30" t="str">
        <f aca="false">IF(E159="","",IF(H159&gt;0,F159*Parametres!$C$7/100*H159/365,0))</f>
        <v/>
      </c>
      <c r="L159" s="30" t="str">
        <f aca="false">IF(E159="","",IF(H159&gt;0,Parametres!$C$8,0))</f>
        <v/>
      </c>
      <c r="M159" s="30" t="str">
        <f aca="false">IF(E159="","",IF(G159&lt;&gt;"",K159+L159,F159+K159+L159))</f>
        <v/>
      </c>
    </row>
    <row r="160" customFormat="false" ht="15" hidden="false" customHeight="false" outlineLevel="0" collapsed="false">
      <c r="A160" s="26"/>
      <c r="B160" s="26"/>
      <c r="C160" s="26"/>
      <c r="D160" s="27"/>
      <c r="E160" s="27"/>
      <c r="F160" s="28"/>
      <c r="G160" s="27"/>
      <c r="H160" s="20" t="str">
        <f aca="false">IF(E160="","",IF(G160&lt;&gt;"",MAX(0,G160-E160),MAX(0,Parametres!$C$6-E160)))</f>
        <v/>
      </c>
      <c r="I160" s="20" t="str">
        <f aca="false">IF(E160="","",IF(G160&lt;&gt;"","Réglée",IF(H160&gt;0,"En retard","À échoir")))</f>
        <v/>
      </c>
      <c r="J160" s="29" t="str">
        <f aca="false">IF(E160="","",IF(G160&lt;&gt;"","—",IF(H160&gt;=Parametres!$C$15,"Mise en demeure",IF(H160&gt;=Parametres!$C$14,"Recommandé avec AR",IF(H160&gt;=Parametres!$C$13,"Relance ferme + appel",IF(H160&gt;=Parametres!$C$12,"Rappel par courriel",IF(Parametres!$C$6&gt;=E160-Parametres!$C$11,"Pré-relance","—")))))))</f>
        <v/>
      </c>
      <c r="K160" s="30" t="str">
        <f aca="false">IF(E160="","",IF(H160&gt;0,F160*Parametres!$C$7/100*H160/365,0))</f>
        <v/>
      </c>
      <c r="L160" s="30" t="str">
        <f aca="false">IF(E160="","",IF(H160&gt;0,Parametres!$C$8,0))</f>
        <v/>
      </c>
      <c r="M160" s="30" t="str">
        <f aca="false">IF(E160="","",IF(G160&lt;&gt;"",K160+L160,F160+K160+L160))</f>
        <v/>
      </c>
    </row>
    <row r="161" customFormat="false" ht="15" hidden="false" customHeight="false" outlineLevel="0" collapsed="false">
      <c r="A161" s="26"/>
      <c r="B161" s="26"/>
      <c r="C161" s="26"/>
      <c r="D161" s="27"/>
      <c r="E161" s="27"/>
      <c r="F161" s="28"/>
      <c r="G161" s="27"/>
      <c r="H161" s="20" t="str">
        <f aca="false">IF(E161="","",IF(G161&lt;&gt;"",MAX(0,G161-E161),MAX(0,Parametres!$C$6-E161)))</f>
        <v/>
      </c>
      <c r="I161" s="20" t="str">
        <f aca="false">IF(E161="","",IF(G161&lt;&gt;"","Réglée",IF(H161&gt;0,"En retard","À échoir")))</f>
        <v/>
      </c>
      <c r="J161" s="29" t="str">
        <f aca="false">IF(E161="","",IF(G161&lt;&gt;"","—",IF(H161&gt;=Parametres!$C$15,"Mise en demeure",IF(H161&gt;=Parametres!$C$14,"Recommandé avec AR",IF(H161&gt;=Parametres!$C$13,"Relance ferme + appel",IF(H161&gt;=Parametres!$C$12,"Rappel par courriel",IF(Parametres!$C$6&gt;=E161-Parametres!$C$11,"Pré-relance","—")))))))</f>
        <v/>
      </c>
      <c r="K161" s="30" t="str">
        <f aca="false">IF(E161="","",IF(H161&gt;0,F161*Parametres!$C$7/100*H161/365,0))</f>
        <v/>
      </c>
      <c r="L161" s="30" t="str">
        <f aca="false">IF(E161="","",IF(H161&gt;0,Parametres!$C$8,0))</f>
        <v/>
      </c>
      <c r="M161" s="30" t="str">
        <f aca="false">IF(E161="","",IF(G161&lt;&gt;"",K161+L161,F161+K161+L161))</f>
        <v/>
      </c>
    </row>
    <row r="162" customFormat="false" ht="15" hidden="false" customHeight="false" outlineLevel="0" collapsed="false">
      <c r="A162" s="26"/>
      <c r="B162" s="26"/>
      <c r="C162" s="26"/>
      <c r="D162" s="27"/>
      <c r="E162" s="27"/>
      <c r="F162" s="28"/>
      <c r="G162" s="27"/>
      <c r="H162" s="20" t="str">
        <f aca="false">IF(E162="","",IF(G162&lt;&gt;"",MAX(0,G162-E162),MAX(0,Parametres!$C$6-E162)))</f>
        <v/>
      </c>
      <c r="I162" s="20" t="str">
        <f aca="false">IF(E162="","",IF(G162&lt;&gt;"","Réglée",IF(H162&gt;0,"En retard","À échoir")))</f>
        <v/>
      </c>
      <c r="J162" s="29" t="str">
        <f aca="false">IF(E162="","",IF(G162&lt;&gt;"","—",IF(H162&gt;=Parametres!$C$15,"Mise en demeure",IF(H162&gt;=Parametres!$C$14,"Recommandé avec AR",IF(H162&gt;=Parametres!$C$13,"Relance ferme + appel",IF(H162&gt;=Parametres!$C$12,"Rappel par courriel",IF(Parametres!$C$6&gt;=E162-Parametres!$C$11,"Pré-relance","—")))))))</f>
        <v/>
      </c>
      <c r="K162" s="30" t="str">
        <f aca="false">IF(E162="","",IF(H162&gt;0,F162*Parametres!$C$7/100*H162/365,0))</f>
        <v/>
      </c>
      <c r="L162" s="30" t="str">
        <f aca="false">IF(E162="","",IF(H162&gt;0,Parametres!$C$8,0))</f>
        <v/>
      </c>
      <c r="M162" s="30" t="str">
        <f aca="false">IF(E162="","",IF(G162&lt;&gt;"",K162+L162,F162+K162+L162))</f>
        <v/>
      </c>
    </row>
    <row r="163" customFormat="false" ht="15" hidden="false" customHeight="false" outlineLevel="0" collapsed="false">
      <c r="A163" s="26"/>
      <c r="B163" s="26"/>
      <c r="C163" s="26"/>
      <c r="D163" s="27"/>
      <c r="E163" s="27"/>
      <c r="F163" s="28"/>
      <c r="G163" s="27"/>
      <c r="H163" s="20" t="str">
        <f aca="false">IF(E163="","",IF(G163&lt;&gt;"",MAX(0,G163-E163),MAX(0,Parametres!$C$6-E163)))</f>
        <v/>
      </c>
      <c r="I163" s="20" t="str">
        <f aca="false">IF(E163="","",IF(G163&lt;&gt;"","Réglée",IF(H163&gt;0,"En retard","À échoir")))</f>
        <v/>
      </c>
      <c r="J163" s="29" t="str">
        <f aca="false">IF(E163="","",IF(G163&lt;&gt;"","—",IF(H163&gt;=Parametres!$C$15,"Mise en demeure",IF(H163&gt;=Parametres!$C$14,"Recommandé avec AR",IF(H163&gt;=Parametres!$C$13,"Relance ferme + appel",IF(H163&gt;=Parametres!$C$12,"Rappel par courriel",IF(Parametres!$C$6&gt;=E163-Parametres!$C$11,"Pré-relance","—")))))))</f>
        <v/>
      </c>
      <c r="K163" s="30" t="str">
        <f aca="false">IF(E163="","",IF(H163&gt;0,F163*Parametres!$C$7/100*H163/365,0))</f>
        <v/>
      </c>
      <c r="L163" s="30" t="str">
        <f aca="false">IF(E163="","",IF(H163&gt;0,Parametres!$C$8,0))</f>
        <v/>
      </c>
      <c r="M163" s="30" t="str">
        <f aca="false">IF(E163="","",IF(G163&lt;&gt;"",K163+L163,F163+K163+L163))</f>
        <v/>
      </c>
    </row>
    <row r="164" customFormat="false" ht="15" hidden="false" customHeight="false" outlineLevel="0" collapsed="false">
      <c r="A164" s="26"/>
      <c r="B164" s="26"/>
      <c r="C164" s="26"/>
      <c r="D164" s="27"/>
      <c r="E164" s="27"/>
      <c r="F164" s="28"/>
      <c r="G164" s="27"/>
      <c r="H164" s="20" t="str">
        <f aca="false">IF(E164="","",IF(G164&lt;&gt;"",MAX(0,G164-E164),MAX(0,Parametres!$C$6-E164)))</f>
        <v/>
      </c>
      <c r="I164" s="20" t="str">
        <f aca="false">IF(E164="","",IF(G164&lt;&gt;"","Réglée",IF(H164&gt;0,"En retard","À échoir")))</f>
        <v/>
      </c>
      <c r="J164" s="29" t="str">
        <f aca="false">IF(E164="","",IF(G164&lt;&gt;"","—",IF(H164&gt;=Parametres!$C$15,"Mise en demeure",IF(H164&gt;=Parametres!$C$14,"Recommandé avec AR",IF(H164&gt;=Parametres!$C$13,"Relance ferme + appel",IF(H164&gt;=Parametres!$C$12,"Rappel par courriel",IF(Parametres!$C$6&gt;=E164-Parametres!$C$11,"Pré-relance","—")))))))</f>
        <v/>
      </c>
      <c r="K164" s="30" t="str">
        <f aca="false">IF(E164="","",IF(H164&gt;0,F164*Parametres!$C$7/100*H164/365,0))</f>
        <v/>
      </c>
      <c r="L164" s="30" t="str">
        <f aca="false">IF(E164="","",IF(H164&gt;0,Parametres!$C$8,0))</f>
        <v/>
      </c>
      <c r="M164" s="30" t="str">
        <f aca="false">IF(E164="","",IF(G164&lt;&gt;"",K164+L164,F164+K164+L164))</f>
        <v/>
      </c>
    </row>
    <row r="165" customFormat="false" ht="15" hidden="false" customHeight="false" outlineLevel="0" collapsed="false">
      <c r="A165" s="26"/>
      <c r="B165" s="26"/>
      <c r="C165" s="26"/>
      <c r="D165" s="27"/>
      <c r="E165" s="27"/>
      <c r="F165" s="28"/>
      <c r="G165" s="27"/>
      <c r="H165" s="20" t="str">
        <f aca="false">IF(E165="","",IF(G165&lt;&gt;"",MAX(0,G165-E165),MAX(0,Parametres!$C$6-E165)))</f>
        <v/>
      </c>
      <c r="I165" s="20" t="str">
        <f aca="false">IF(E165="","",IF(G165&lt;&gt;"","Réglée",IF(H165&gt;0,"En retard","À échoir")))</f>
        <v/>
      </c>
      <c r="J165" s="29" t="str">
        <f aca="false">IF(E165="","",IF(G165&lt;&gt;"","—",IF(H165&gt;=Parametres!$C$15,"Mise en demeure",IF(H165&gt;=Parametres!$C$14,"Recommandé avec AR",IF(H165&gt;=Parametres!$C$13,"Relance ferme + appel",IF(H165&gt;=Parametres!$C$12,"Rappel par courriel",IF(Parametres!$C$6&gt;=E165-Parametres!$C$11,"Pré-relance","—")))))))</f>
        <v/>
      </c>
      <c r="K165" s="30" t="str">
        <f aca="false">IF(E165="","",IF(H165&gt;0,F165*Parametres!$C$7/100*H165/365,0))</f>
        <v/>
      </c>
      <c r="L165" s="30" t="str">
        <f aca="false">IF(E165="","",IF(H165&gt;0,Parametres!$C$8,0))</f>
        <v/>
      </c>
      <c r="M165" s="30" t="str">
        <f aca="false">IF(E165="","",IF(G165&lt;&gt;"",K165+L165,F165+K165+L165))</f>
        <v/>
      </c>
    </row>
    <row r="166" customFormat="false" ht="15" hidden="false" customHeight="false" outlineLevel="0" collapsed="false">
      <c r="A166" s="26"/>
      <c r="B166" s="26"/>
      <c r="C166" s="26"/>
      <c r="D166" s="27"/>
      <c r="E166" s="27"/>
      <c r="F166" s="28"/>
      <c r="G166" s="27"/>
      <c r="H166" s="20" t="str">
        <f aca="false">IF(E166="","",IF(G166&lt;&gt;"",MAX(0,G166-E166),MAX(0,Parametres!$C$6-E166)))</f>
        <v/>
      </c>
      <c r="I166" s="20" t="str">
        <f aca="false">IF(E166="","",IF(G166&lt;&gt;"","Réglée",IF(H166&gt;0,"En retard","À échoir")))</f>
        <v/>
      </c>
      <c r="J166" s="29" t="str">
        <f aca="false">IF(E166="","",IF(G166&lt;&gt;"","—",IF(H166&gt;=Parametres!$C$15,"Mise en demeure",IF(H166&gt;=Parametres!$C$14,"Recommandé avec AR",IF(H166&gt;=Parametres!$C$13,"Relance ferme + appel",IF(H166&gt;=Parametres!$C$12,"Rappel par courriel",IF(Parametres!$C$6&gt;=E166-Parametres!$C$11,"Pré-relance","—")))))))</f>
        <v/>
      </c>
      <c r="K166" s="30" t="str">
        <f aca="false">IF(E166="","",IF(H166&gt;0,F166*Parametres!$C$7/100*H166/365,0))</f>
        <v/>
      </c>
      <c r="L166" s="30" t="str">
        <f aca="false">IF(E166="","",IF(H166&gt;0,Parametres!$C$8,0))</f>
        <v/>
      </c>
      <c r="M166" s="30" t="str">
        <f aca="false">IF(E166="","",IF(G166&lt;&gt;"",K166+L166,F166+K166+L166))</f>
        <v/>
      </c>
    </row>
    <row r="167" customFormat="false" ht="15" hidden="false" customHeight="false" outlineLevel="0" collapsed="false">
      <c r="A167" s="26"/>
      <c r="B167" s="26"/>
      <c r="C167" s="26"/>
      <c r="D167" s="27"/>
      <c r="E167" s="27"/>
      <c r="F167" s="28"/>
      <c r="G167" s="27"/>
      <c r="H167" s="20" t="str">
        <f aca="false">IF(E167="","",IF(G167&lt;&gt;"",MAX(0,G167-E167),MAX(0,Parametres!$C$6-E167)))</f>
        <v/>
      </c>
      <c r="I167" s="20" t="str">
        <f aca="false">IF(E167="","",IF(G167&lt;&gt;"","Réglée",IF(H167&gt;0,"En retard","À échoir")))</f>
        <v/>
      </c>
      <c r="J167" s="29" t="str">
        <f aca="false">IF(E167="","",IF(G167&lt;&gt;"","—",IF(H167&gt;=Parametres!$C$15,"Mise en demeure",IF(H167&gt;=Parametres!$C$14,"Recommandé avec AR",IF(H167&gt;=Parametres!$C$13,"Relance ferme + appel",IF(H167&gt;=Parametres!$C$12,"Rappel par courriel",IF(Parametres!$C$6&gt;=E167-Parametres!$C$11,"Pré-relance","—")))))))</f>
        <v/>
      </c>
      <c r="K167" s="30" t="str">
        <f aca="false">IF(E167="","",IF(H167&gt;0,F167*Parametres!$C$7/100*H167/365,0))</f>
        <v/>
      </c>
      <c r="L167" s="30" t="str">
        <f aca="false">IF(E167="","",IF(H167&gt;0,Parametres!$C$8,0))</f>
        <v/>
      </c>
      <c r="M167" s="30" t="str">
        <f aca="false">IF(E167="","",IF(G167&lt;&gt;"",K167+L167,F167+K167+L167))</f>
        <v/>
      </c>
    </row>
    <row r="168" customFormat="false" ht="15" hidden="false" customHeight="false" outlineLevel="0" collapsed="false">
      <c r="A168" s="26"/>
      <c r="B168" s="26"/>
      <c r="C168" s="26"/>
      <c r="D168" s="27"/>
      <c r="E168" s="27"/>
      <c r="F168" s="28"/>
      <c r="G168" s="27"/>
      <c r="H168" s="20" t="str">
        <f aca="false">IF(E168="","",IF(G168&lt;&gt;"",MAX(0,G168-E168),MAX(0,Parametres!$C$6-E168)))</f>
        <v/>
      </c>
      <c r="I168" s="20" t="str">
        <f aca="false">IF(E168="","",IF(G168&lt;&gt;"","Réglée",IF(H168&gt;0,"En retard","À échoir")))</f>
        <v/>
      </c>
      <c r="J168" s="29" t="str">
        <f aca="false">IF(E168="","",IF(G168&lt;&gt;"","—",IF(H168&gt;=Parametres!$C$15,"Mise en demeure",IF(H168&gt;=Parametres!$C$14,"Recommandé avec AR",IF(H168&gt;=Parametres!$C$13,"Relance ferme + appel",IF(H168&gt;=Parametres!$C$12,"Rappel par courriel",IF(Parametres!$C$6&gt;=E168-Parametres!$C$11,"Pré-relance","—")))))))</f>
        <v/>
      </c>
      <c r="K168" s="30" t="str">
        <f aca="false">IF(E168="","",IF(H168&gt;0,F168*Parametres!$C$7/100*H168/365,0))</f>
        <v/>
      </c>
      <c r="L168" s="30" t="str">
        <f aca="false">IF(E168="","",IF(H168&gt;0,Parametres!$C$8,0))</f>
        <v/>
      </c>
      <c r="M168" s="30" t="str">
        <f aca="false">IF(E168="","",IF(G168&lt;&gt;"",K168+L168,F168+K168+L168))</f>
        <v/>
      </c>
    </row>
    <row r="169" customFormat="false" ht="15" hidden="false" customHeight="false" outlineLevel="0" collapsed="false">
      <c r="A169" s="26"/>
      <c r="B169" s="26"/>
      <c r="C169" s="26"/>
      <c r="D169" s="27"/>
      <c r="E169" s="27"/>
      <c r="F169" s="28"/>
      <c r="G169" s="27"/>
      <c r="H169" s="20" t="str">
        <f aca="false">IF(E169="","",IF(G169&lt;&gt;"",MAX(0,G169-E169),MAX(0,Parametres!$C$6-E169)))</f>
        <v/>
      </c>
      <c r="I169" s="20" t="str">
        <f aca="false">IF(E169="","",IF(G169&lt;&gt;"","Réglée",IF(H169&gt;0,"En retard","À échoir")))</f>
        <v/>
      </c>
      <c r="J169" s="29" t="str">
        <f aca="false">IF(E169="","",IF(G169&lt;&gt;"","—",IF(H169&gt;=Parametres!$C$15,"Mise en demeure",IF(H169&gt;=Parametres!$C$14,"Recommandé avec AR",IF(H169&gt;=Parametres!$C$13,"Relance ferme + appel",IF(H169&gt;=Parametres!$C$12,"Rappel par courriel",IF(Parametres!$C$6&gt;=E169-Parametres!$C$11,"Pré-relance","—")))))))</f>
        <v/>
      </c>
      <c r="K169" s="30" t="str">
        <f aca="false">IF(E169="","",IF(H169&gt;0,F169*Parametres!$C$7/100*H169/365,0))</f>
        <v/>
      </c>
      <c r="L169" s="30" t="str">
        <f aca="false">IF(E169="","",IF(H169&gt;0,Parametres!$C$8,0))</f>
        <v/>
      </c>
      <c r="M169" s="30" t="str">
        <f aca="false">IF(E169="","",IF(G169&lt;&gt;"",K169+L169,F169+K169+L169))</f>
        <v/>
      </c>
    </row>
    <row r="170" customFormat="false" ht="15" hidden="false" customHeight="false" outlineLevel="0" collapsed="false">
      <c r="A170" s="26"/>
      <c r="B170" s="26"/>
      <c r="C170" s="26"/>
      <c r="D170" s="27"/>
      <c r="E170" s="27"/>
      <c r="F170" s="28"/>
      <c r="G170" s="27"/>
      <c r="H170" s="20" t="str">
        <f aca="false">IF(E170="","",IF(G170&lt;&gt;"",MAX(0,G170-E170),MAX(0,Parametres!$C$6-E170)))</f>
        <v/>
      </c>
      <c r="I170" s="20" t="str">
        <f aca="false">IF(E170="","",IF(G170&lt;&gt;"","Réglée",IF(H170&gt;0,"En retard","À échoir")))</f>
        <v/>
      </c>
      <c r="J170" s="29" t="str">
        <f aca="false">IF(E170="","",IF(G170&lt;&gt;"","—",IF(H170&gt;=Parametres!$C$15,"Mise en demeure",IF(H170&gt;=Parametres!$C$14,"Recommandé avec AR",IF(H170&gt;=Parametres!$C$13,"Relance ferme + appel",IF(H170&gt;=Parametres!$C$12,"Rappel par courriel",IF(Parametres!$C$6&gt;=E170-Parametres!$C$11,"Pré-relance","—")))))))</f>
        <v/>
      </c>
      <c r="K170" s="30" t="str">
        <f aca="false">IF(E170="","",IF(H170&gt;0,F170*Parametres!$C$7/100*H170/365,0))</f>
        <v/>
      </c>
      <c r="L170" s="30" t="str">
        <f aca="false">IF(E170="","",IF(H170&gt;0,Parametres!$C$8,0))</f>
        <v/>
      </c>
      <c r="M170" s="30" t="str">
        <f aca="false">IF(E170="","",IF(G170&lt;&gt;"",K170+L170,F170+K170+L170))</f>
        <v/>
      </c>
    </row>
    <row r="171" customFormat="false" ht="15" hidden="false" customHeight="false" outlineLevel="0" collapsed="false">
      <c r="A171" s="26"/>
      <c r="B171" s="26"/>
      <c r="C171" s="26"/>
      <c r="D171" s="27"/>
      <c r="E171" s="27"/>
      <c r="F171" s="28"/>
      <c r="G171" s="27"/>
      <c r="H171" s="20" t="str">
        <f aca="false">IF(E171="","",IF(G171&lt;&gt;"",MAX(0,G171-E171),MAX(0,Parametres!$C$6-E171)))</f>
        <v/>
      </c>
      <c r="I171" s="20" t="str">
        <f aca="false">IF(E171="","",IF(G171&lt;&gt;"","Réglée",IF(H171&gt;0,"En retard","À échoir")))</f>
        <v/>
      </c>
      <c r="J171" s="29" t="str">
        <f aca="false">IF(E171="","",IF(G171&lt;&gt;"","—",IF(H171&gt;=Parametres!$C$15,"Mise en demeure",IF(H171&gt;=Parametres!$C$14,"Recommandé avec AR",IF(H171&gt;=Parametres!$C$13,"Relance ferme + appel",IF(H171&gt;=Parametres!$C$12,"Rappel par courriel",IF(Parametres!$C$6&gt;=E171-Parametres!$C$11,"Pré-relance","—")))))))</f>
        <v/>
      </c>
      <c r="K171" s="30" t="str">
        <f aca="false">IF(E171="","",IF(H171&gt;0,F171*Parametres!$C$7/100*H171/365,0))</f>
        <v/>
      </c>
      <c r="L171" s="30" t="str">
        <f aca="false">IF(E171="","",IF(H171&gt;0,Parametres!$C$8,0))</f>
        <v/>
      </c>
      <c r="M171" s="30" t="str">
        <f aca="false">IF(E171="","",IF(G171&lt;&gt;"",K171+L171,F171+K171+L171))</f>
        <v/>
      </c>
    </row>
    <row r="172" customFormat="false" ht="15" hidden="false" customHeight="false" outlineLevel="0" collapsed="false">
      <c r="A172" s="26"/>
      <c r="B172" s="26"/>
      <c r="C172" s="26"/>
      <c r="D172" s="27"/>
      <c r="E172" s="27"/>
      <c r="F172" s="28"/>
      <c r="G172" s="27"/>
      <c r="H172" s="20" t="str">
        <f aca="false">IF(E172="","",IF(G172&lt;&gt;"",MAX(0,G172-E172),MAX(0,Parametres!$C$6-E172)))</f>
        <v/>
      </c>
      <c r="I172" s="20" t="str">
        <f aca="false">IF(E172="","",IF(G172&lt;&gt;"","Réglée",IF(H172&gt;0,"En retard","À échoir")))</f>
        <v/>
      </c>
      <c r="J172" s="29" t="str">
        <f aca="false">IF(E172="","",IF(G172&lt;&gt;"","—",IF(H172&gt;=Parametres!$C$15,"Mise en demeure",IF(H172&gt;=Parametres!$C$14,"Recommandé avec AR",IF(H172&gt;=Parametres!$C$13,"Relance ferme + appel",IF(H172&gt;=Parametres!$C$12,"Rappel par courriel",IF(Parametres!$C$6&gt;=E172-Parametres!$C$11,"Pré-relance","—")))))))</f>
        <v/>
      </c>
      <c r="K172" s="30" t="str">
        <f aca="false">IF(E172="","",IF(H172&gt;0,F172*Parametres!$C$7/100*H172/365,0))</f>
        <v/>
      </c>
      <c r="L172" s="30" t="str">
        <f aca="false">IF(E172="","",IF(H172&gt;0,Parametres!$C$8,0))</f>
        <v/>
      </c>
      <c r="M172" s="30" t="str">
        <f aca="false">IF(E172="","",IF(G172&lt;&gt;"",K172+L172,F172+K172+L172))</f>
        <v/>
      </c>
    </row>
    <row r="173" customFormat="false" ht="15" hidden="false" customHeight="false" outlineLevel="0" collapsed="false">
      <c r="A173" s="26"/>
      <c r="B173" s="26"/>
      <c r="C173" s="26"/>
      <c r="D173" s="27"/>
      <c r="E173" s="27"/>
      <c r="F173" s="28"/>
      <c r="G173" s="27"/>
      <c r="H173" s="20" t="str">
        <f aca="false">IF(E173="","",IF(G173&lt;&gt;"",MAX(0,G173-E173),MAX(0,Parametres!$C$6-E173)))</f>
        <v/>
      </c>
      <c r="I173" s="20" t="str">
        <f aca="false">IF(E173="","",IF(G173&lt;&gt;"","Réglée",IF(H173&gt;0,"En retard","À échoir")))</f>
        <v/>
      </c>
      <c r="J173" s="29" t="str">
        <f aca="false">IF(E173="","",IF(G173&lt;&gt;"","—",IF(H173&gt;=Parametres!$C$15,"Mise en demeure",IF(H173&gt;=Parametres!$C$14,"Recommandé avec AR",IF(H173&gt;=Parametres!$C$13,"Relance ferme + appel",IF(H173&gt;=Parametres!$C$12,"Rappel par courriel",IF(Parametres!$C$6&gt;=E173-Parametres!$C$11,"Pré-relance","—")))))))</f>
        <v/>
      </c>
      <c r="K173" s="30" t="str">
        <f aca="false">IF(E173="","",IF(H173&gt;0,F173*Parametres!$C$7/100*H173/365,0))</f>
        <v/>
      </c>
      <c r="L173" s="30" t="str">
        <f aca="false">IF(E173="","",IF(H173&gt;0,Parametres!$C$8,0))</f>
        <v/>
      </c>
      <c r="M173" s="30" t="str">
        <f aca="false">IF(E173="","",IF(G173&lt;&gt;"",K173+L173,F173+K173+L173))</f>
        <v/>
      </c>
    </row>
    <row r="174" customFormat="false" ht="15" hidden="false" customHeight="false" outlineLevel="0" collapsed="false">
      <c r="A174" s="26"/>
      <c r="B174" s="26"/>
      <c r="C174" s="26"/>
      <c r="D174" s="27"/>
      <c r="E174" s="27"/>
      <c r="F174" s="28"/>
      <c r="G174" s="27"/>
      <c r="H174" s="20" t="str">
        <f aca="false">IF(E174="","",IF(G174&lt;&gt;"",MAX(0,G174-E174),MAX(0,Parametres!$C$6-E174)))</f>
        <v/>
      </c>
      <c r="I174" s="20" t="str">
        <f aca="false">IF(E174="","",IF(G174&lt;&gt;"","Réglée",IF(H174&gt;0,"En retard","À échoir")))</f>
        <v/>
      </c>
      <c r="J174" s="29" t="str">
        <f aca="false">IF(E174="","",IF(G174&lt;&gt;"","—",IF(H174&gt;=Parametres!$C$15,"Mise en demeure",IF(H174&gt;=Parametres!$C$14,"Recommandé avec AR",IF(H174&gt;=Parametres!$C$13,"Relance ferme + appel",IF(H174&gt;=Parametres!$C$12,"Rappel par courriel",IF(Parametres!$C$6&gt;=E174-Parametres!$C$11,"Pré-relance","—")))))))</f>
        <v/>
      </c>
      <c r="K174" s="30" t="str">
        <f aca="false">IF(E174="","",IF(H174&gt;0,F174*Parametres!$C$7/100*H174/365,0))</f>
        <v/>
      </c>
      <c r="L174" s="30" t="str">
        <f aca="false">IF(E174="","",IF(H174&gt;0,Parametres!$C$8,0))</f>
        <v/>
      </c>
      <c r="M174" s="30" t="str">
        <f aca="false">IF(E174="","",IF(G174&lt;&gt;"",K174+L174,F174+K174+L174))</f>
        <v/>
      </c>
    </row>
    <row r="175" customFormat="false" ht="15" hidden="false" customHeight="false" outlineLevel="0" collapsed="false">
      <c r="A175" s="26"/>
      <c r="B175" s="26"/>
      <c r="C175" s="26"/>
      <c r="D175" s="27"/>
      <c r="E175" s="27"/>
      <c r="F175" s="28"/>
      <c r="G175" s="27"/>
      <c r="H175" s="20" t="str">
        <f aca="false">IF(E175="","",IF(G175&lt;&gt;"",MAX(0,G175-E175),MAX(0,Parametres!$C$6-E175)))</f>
        <v/>
      </c>
      <c r="I175" s="20" t="str">
        <f aca="false">IF(E175="","",IF(G175&lt;&gt;"","Réglée",IF(H175&gt;0,"En retard","À échoir")))</f>
        <v/>
      </c>
      <c r="J175" s="29" t="str">
        <f aca="false">IF(E175="","",IF(G175&lt;&gt;"","—",IF(H175&gt;=Parametres!$C$15,"Mise en demeure",IF(H175&gt;=Parametres!$C$14,"Recommandé avec AR",IF(H175&gt;=Parametres!$C$13,"Relance ferme + appel",IF(H175&gt;=Parametres!$C$12,"Rappel par courriel",IF(Parametres!$C$6&gt;=E175-Parametres!$C$11,"Pré-relance","—")))))))</f>
        <v/>
      </c>
      <c r="K175" s="30" t="str">
        <f aca="false">IF(E175="","",IF(H175&gt;0,F175*Parametres!$C$7/100*H175/365,0))</f>
        <v/>
      </c>
      <c r="L175" s="30" t="str">
        <f aca="false">IF(E175="","",IF(H175&gt;0,Parametres!$C$8,0))</f>
        <v/>
      </c>
      <c r="M175" s="30" t="str">
        <f aca="false">IF(E175="","",IF(G175&lt;&gt;"",K175+L175,F175+K175+L175))</f>
        <v/>
      </c>
    </row>
    <row r="176" customFormat="false" ht="15" hidden="false" customHeight="false" outlineLevel="0" collapsed="false">
      <c r="A176" s="26"/>
      <c r="B176" s="26"/>
      <c r="C176" s="26"/>
      <c r="D176" s="27"/>
      <c r="E176" s="27"/>
      <c r="F176" s="28"/>
      <c r="G176" s="27"/>
      <c r="H176" s="20" t="str">
        <f aca="false">IF(E176="","",IF(G176&lt;&gt;"",MAX(0,G176-E176),MAX(0,Parametres!$C$6-E176)))</f>
        <v/>
      </c>
      <c r="I176" s="20" t="str">
        <f aca="false">IF(E176="","",IF(G176&lt;&gt;"","Réglée",IF(H176&gt;0,"En retard","À échoir")))</f>
        <v/>
      </c>
      <c r="J176" s="29" t="str">
        <f aca="false">IF(E176="","",IF(G176&lt;&gt;"","—",IF(H176&gt;=Parametres!$C$15,"Mise en demeure",IF(H176&gt;=Parametres!$C$14,"Recommandé avec AR",IF(H176&gt;=Parametres!$C$13,"Relance ferme + appel",IF(H176&gt;=Parametres!$C$12,"Rappel par courriel",IF(Parametres!$C$6&gt;=E176-Parametres!$C$11,"Pré-relance","—")))))))</f>
        <v/>
      </c>
      <c r="K176" s="30" t="str">
        <f aca="false">IF(E176="","",IF(H176&gt;0,F176*Parametres!$C$7/100*H176/365,0))</f>
        <v/>
      </c>
      <c r="L176" s="30" t="str">
        <f aca="false">IF(E176="","",IF(H176&gt;0,Parametres!$C$8,0))</f>
        <v/>
      </c>
      <c r="M176" s="30" t="str">
        <f aca="false">IF(E176="","",IF(G176&lt;&gt;"",K176+L176,F176+K176+L176))</f>
        <v/>
      </c>
    </row>
    <row r="177" customFormat="false" ht="15" hidden="false" customHeight="false" outlineLevel="0" collapsed="false">
      <c r="A177" s="26"/>
      <c r="B177" s="26"/>
      <c r="C177" s="26"/>
      <c r="D177" s="27"/>
      <c r="E177" s="27"/>
      <c r="F177" s="28"/>
      <c r="G177" s="27"/>
      <c r="H177" s="20" t="str">
        <f aca="false">IF(E177="","",IF(G177&lt;&gt;"",MAX(0,G177-E177),MAX(0,Parametres!$C$6-E177)))</f>
        <v/>
      </c>
      <c r="I177" s="20" t="str">
        <f aca="false">IF(E177="","",IF(G177&lt;&gt;"","Réglée",IF(H177&gt;0,"En retard","À échoir")))</f>
        <v/>
      </c>
      <c r="J177" s="29" t="str">
        <f aca="false">IF(E177="","",IF(G177&lt;&gt;"","—",IF(H177&gt;=Parametres!$C$15,"Mise en demeure",IF(H177&gt;=Parametres!$C$14,"Recommandé avec AR",IF(H177&gt;=Parametres!$C$13,"Relance ferme + appel",IF(H177&gt;=Parametres!$C$12,"Rappel par courriel",IF(Parametres!$C$6&gt;=E177-Parametres!$C$11,"Pré-relance","—")))))))</f>
        <v/>
      </c>
      <c r="K177" s="30" t="str">
        <f aca="false">IF(E177="","",IF(H177&gt;0,F177*Parametres!$C$7/100*H177/365,0))</f>
        <v/>
      </c>
      <c r="L177" s="30" t="str">
        <f aca="false">IF(E177="","",IF(H177&gt;0,Parametres!$C$8,0))</f>
        <v/>
      </c>
      <c r="M177" s="30" t="str">
        <f aca="false">IF(E177="","",IF(G177&lt;&gt;"",K177+L177,F177+K177+L177))</f>
        <v/>
      </c>
    </row>
    <row r="178" customFormat="false" ht="15" hidden="false" customHeight="false" outlineLevel="0" collapsed="false">
      <c r="A178" s="26"/>
      <c r="B178" s="26"/>
      <c r="C178" s="26"/>
      <c r="D178" s="27"/>
      <c r="E178" s="27"/>
      <c r="F178" s="28"/>
      <c r="G178" s="27"/>
      <c r="H178" s="20" t="str">
        <f aca="false">IF(E178="","",IF(G178&lt;&gt;"",MAX(0,G178-E178),MAX(0,Parametres!$C$6-E178)))</f>
        <v/>
      </c>
      <c r="I178" s="20" t="str">
        <f aca="false">IF(E178="","",IF(G178&lt;&gt;"","Réglée",IF(H178&gt;0,"En retard","À échoir")))</f>
        <v/>
      </c>
      <c r="J178" s="29" t="str">
        <f aca="false">IF(E178="","",IF(G178&lt;&gt;"","—",IF(H178&gt;=Parametres!$C$15,"Mise en demeure",IF(H178&gt;=Parametres!$C$14,"Recommandé avec AR",IF(H178&gt;=Parametres!$C$13,"Relance ferme + appel",IF(H178&gt;=Parametres!$C$12,"Rappel par courriel",IF(Parametres!$C$6&gt;=E178-Parametres!$C$11,"Pré-relance","—")))))))</f>
        <v/>
      </c>
      <c r="K178" s="30" t="str">
        <f aca="false">IF(E178="","",IF(H178&gt;0,F178*Parametres!$C$7/100*H178/365,0))</f>
        <v/>
      </c>
      <c r="L178" s="30" t="str">
        <f aca="false">IF(E178="","",IF(H178&gt;0,Parametres!$C$8,0))</f>
        <v/>
      </c>
      <c r="M178" s="30" t="str">
        <f aca="false">IF(E178="","",IF(G178&lt;&gt;"",K178+L178,F178+K178+L178))</f>
        <v/>
      </c>
    </row>
    <row r="179" customFormat="false" ht="15" hidden="false" customHeight="false" outlineLevel="0" collapsed="false">
      <c r="A179" s="26"/>
      <c r="B179" s="26"/>
      <c r="C179" s="26"/>
      <c r="D179" s="27"/>
      <c r="E179" s="27"/>
      <c r="F179" s="28"/>
      <c r="G179" s="27"/>
      <c r="H179" s="20" t="str">
        <f aca="false">IF(E179="","",IF(G179&lt;&gt;"",MAX(0,G179-E179),MAX(0,Parametres!$C$6-E179)))</f>
        <v/>
      </c>
      <c r="I179" s="20" t="str">
        <f aca="false">IF(E179="","",IF(G179&lt;&gt;"","Réglée",IF(H179&gt;0,"En retard","À échoir")))</f>
        <v/>
      </c>
      <c r="J179" s="29" t="str">
        <f aca="false">IF(E179="","",IF(G179&lt;&gt;"","—",IF(H179&gt;=Parametres!$C$15,"Mise en demeure",IF(H179&gt;=Parametres!$C$14,"Recommandé avec AR",IF(H179&gt;=Parametres!$C$13,"Relance ferme + appel",IF(H179&gt;=Parametres!$C$12,"Rappel par courriel",IF(Parametres!$C$6&gt;=E179-Parametres!$C$11,"Pré-relance","—")))))))</f>
        <v/>
      </c>
      <c r="K179" s="30" t="str">
        <f aca="false">IF(E179="","",IF(H179&gt;0,F179*Parametres!$C$7/100*H179/365,0))</f>
        <v/>
      </c>
      <c r="L179" s="30" t="str">
        <f aca="false">IF(E179="","",IF(H179&gt;0,Parametres!$C$8,0))</f>
        <v/>
      </c>
      <c r="M179" s="30" t="str">
        <f aca="false">IF(E179="","",IF(G179&lt;&gt;"",K179+L179,F179+K179+L179))</f>
        <v/>
      </c>
    </row>
    <row r="180" customFormat="false" ht="15" hidden="false" customHeight="false" outlineLevel="0" collapsed="false">
      <c r="A180" s="26"/>
      <c r="B180" s="26"/>
      <c r="C180" s="26"/>
      <c r="D180" s="27"/>
      <c r="E180" s="27"/>
      <c r="F180" s="28"/>
      <c r="G180" s="27"/>
      <c r="H180" s="20" t="str">
        <f aca="false">IF(E180="","",IF(G180&lt;&gt;"",MAX(0,G180-E180),MAX(0,Parametres!$C$6-E180)))</f>
        <v/>
      </c>
      <c r="I180" s="20" t="str">
        <f aca="false">IF(E180="","",IF(G180&lt;&gt;"","Réglée",IF(H180&gt;0,"En retard","À échoir")))</f>
        <v/>
      </c>
      <c r="J180" s="29" t="str">
        <f aca="false">IF(E180="","",IF(G180&lt;&gt;"","—",IF(H180&gt;=Parametres!$C$15,"Mise en demeure",IF(H180&gt;=Parametres!$C$14,"Recommandé avec AR",IF(H180&gt;=Parametres!$C$13,"Relance ferme + appel",IF(H180&gt;=Parametres!$C$12,"Rappel par courriel",IF(Parametres!$C$6&gt;=E180-Parametres!$C$11,"Pré-relance","—")))))))</f>
        <v/>
      </c>
      <c r="K180" s="30" t="str">
        <f aca="false">IF(E180="","",IF(H180&gt;0,F180*Parametres!$C$7/100*H180/365,0))</f>
        <v/>
      </c>
      <c r="L180" s="30" t="str">
        <f aca="false">IF(E180="","",IF(H180&gt;0,Parametres!$C$8,0))</f>
        <v/>
      </c>
      <c r="M180" s="30" t="str">
        <f aca="false">IF(E180="","",IF(G180&lt;&gt;"",K180+L180,F180+K180+L180))</f>
        <v/>
      </c>
    </row>
    <row r="181" customFormat="false" ht="15" hidden="false" customHeight="false" outlineLevel="0" collapsed="false">
      <c r="A181" s="26"/>
      <c r="B181" s="26"/>
      <c r="C181" s="26"/>
      <c r="D181" s="27"/>
      <c r="E181" s="27"/>
      <c r="F181" s="28"/>
      <c r="G181" s="27"/>
      <c r="H181" s="20" t="str">
        <f aca="false">IF(E181="","",IF(G181&lt;&gt;"",MAX(0,G181-E181),MAX(0,Parametres!$C$6-E181)))</f>
        <v/>
      </c>
      <c r="I181" s="20" t="str">
        <f aca="false">IF(E181="","",IF(G181&lt;&gt;"","Réglée",IF(H181&gt;0,"En retard","À échoir")))</f>
        <v/>
      </c>
      <c r="J181" s="29" t="str">
        <f aca="false">IF(E181="","",IF(G181&lt;&gt;"","—",IF(H181&gt;=Parametres!$C$15,"Mise en demeure",IF(H181&gt;=Parametres!$C$14,"Recommandé avec AR",IF(H181&gt;=Parametres!$C$13,"Relance ferme + appel",IF(H181&gt;=Parametres!$C$12,"Rappel par courriel",IF(Parametres!$C$6&gt;=E181-Parametres!$C$11,"Pré-relance","—")))))))</f>
        <v/>
      </c>
      <c r="K181" s="30" t="str">
        <f aca="false">IF(E181="","",IF(H181&gt;0,F181*Parametres!$C$7/100*H181/365,0))</f>
        <v/>
      </c>
      <c r="L181" s="30" t="str">
        <f aca="false">IF(E181="","",IF(H181&gt;0,Parametres!$C$8,0))</f>
        <v/>
      </c>
      <c r="M181" s="30" t="str">
        <f aca="false">IF(E181="","",IF(G181&lt;&gt;"",K181+L181,F181+K181+L181))</f>
        <v/>
      </c>
    </row>
    <row r="182" customFormat="false" ht="15" hidden="false" customHeight="false" outlineLevel="0" collapsed="false">
      <c r="A182" s="26"/>
      <c r="B182" s="26"/>
      <c r="C182" s="26"/>
      <c r="D182" s="27"/>
      <c r="E182" s="27"/>
      <c r="F182" s="28"/>
      <c r="G182" s="27"/>
      <c r="H182" s="20" t="str">
        <f aca="false">IF(E182="","",IF(G182&lt;&gt;"",MAX(0,G182-E182),MAX(0,Parametres!$C$6-E182)))</f>
        <v/>
      </c>
      <c r="I182" s="20" t="str">
        <f aca="false">IF(E182="","",IF(G182&lt;&gt;"","Réglée",IF(H182&gt;0,"En retard","À échoir")))</f>
        <v/>
      </c>
      <c r="J182" s="29" t="str">
        <f aca="false">IF(E182="","",IF(G182&lt;&gt;"","—",IF(H182&gt;=Parametres!$C$15,"Mise en demeure",IF(H182&gt;=Parametres!$C$14,"Recommandé avec AR",IF(H182&gt;=Parametres!$C$13,"Relance ferme + appel",IF(H182&gt;=Parametres!$C$12,"Rappel par courriel",IF(Parametres!$C$6&gt;=E182-Parametres!$C$11,"Pré-relance","—")))))))</f>
        <v/>
      </c>
      <c r="K182" s="30" t="str">
        <f aca="false">IF(E182="","",IF(H182&gt;0,F182*Parametres!$C$7/100*H182/365,0))</f>
        <v/>
      </c>
      <c r="L182" s="30" t="str">
        <f aca="false">IF(E182="","",IF(H182&gt;0,Parametres!$C$8,0))</f>
        <v/>
      </c>
      <c r="M182" s="30" t="str">
        <f aca="false">IF(E182="","",IF(G182&lt;&gt;"",K182+L182,F182+K182+L182))</f>
        <v/>
      </c>
    </row>
    <row r="183" customFormat="false" ht="15" hidden="false" customHeight="false" outlineLevel="0" collapsed="false">
      <c r="A183" s="26"/>
      <c r="B183" s="26"/>
      <c r="C183" s="26"/>
      <c r="D183" s="27"/>
      <c r="E183" s="27"/>
      <c r="F183" s="28"/>
      <c r="G183" s="27"/>
      <c r="H183" s="20" t="str">
        <f aca="false">IF(E183="","",IF(G183&lt;&gt;"",MAX(0,G183-E183),MAX(0,Parametres!$C$6-E183)))</f>
        <v/>
      </c>
      <c r="I183" s="20" t="str">
        <f aca="false">IF(E183="","",IF(G183&lt;&gt;"","Réglée",IF(H183&gt;0,"En retard","À échoir")))</f>
        <v/>
      </c>
      <c r="J183" s="29" t="str">
        <f aca="false">IF(E183="","",IF(G183&lt;&gt;"","—",IF(H183&gt;=Parametres!$C$15,"Mise en demeure",IF(H183&gt;=Parametres!$C$14,"Recommandé avec AR",IF(H183&gt;=Parametres!$C$13,"Relance ferme + appel",IF(H183&gt;=Parametres!$C$12,"Rappel par courriel",IF(Parametres!$C$6&gt;=E183-Parametres!$C$11,"Pré-relance","—")))))))</f>
        <v/>
      </c>
      <c r="K183" s="30" t="str">
        <f aca="false">IF(E183="","",IF(H183&gt;0,F183*Parametres!$C$7/100*H183/365,0))</f>
        <v/>
      </c>
      <c r="L183" s="30" t="str">
        <f aca="false">IF(E183="","",IF(H183&gt;0,Parametres!$C$8,0))</f>
        <v/>
      </c>
      <c r="M183" s="30" t="str">
        <f aca="false">IF(E183="","",IF(G183&lt;&gt;"",K183+L183,F183+K183+L183))</f>
        <v/>
      </c>
    </row>
    <row r="184" customFormat="false" ht="15" hidden="false" customHeight="false" outlineLevel="0" collapsed="false">
      <c r="A184" s="26"/>
      <c r="B184" s="26"/>
      <c r="C184" s="26"/>
      <c r="D184" s="27"/>
      <c r="E184" s="27"/>
      <c r="F184" s="28"/>
      <c r="G184" s="27"/>
      <c r="H184" s="20" t="str">
        <f aca="false">IF(E184="","",IF(G184&lt;&gt;"",MAX(0,G184-E184),MAX(0,Parametres!$C$6-E184)))</f>
        <v/>
      </c>
      <c r="I184" s="20" t="str">
        <f aca="false">IF(E184="","",IF(G184&lt;&gt;"","Réglée",IF(H184&gt;0,"En retard","À échoir")))</f>
        <v/>
      </c>
      <c r="J184" s="29" t="str">
        <f aca="false">IF(E184="","",IF(G184&lt;&gt;"","—",IF(H184&gt;=Parametres!$C$15,"Mise en demeure",IF(H184&gt;=Parametres!$C$14,"Recommandé avec AR",IF(H184&gt;=Parametres!$C$13,"Relance ferme + appel",IF(H184&gt;=Parametres!$C$12,"Rappel par courriel",IF(Parametres!$C$6&gt;=E184-Parametres!$C$11,"Pré-relance","—")))))))</f>
        <v/>
      </c>
      <c r="K184" s="30" t="str">
        <f aca="false">IF(E184="","",IF(H184&gt;0,F184*Parametres!$C$7/100*H184/365,0))</f>
        <v/>
      </c>
      <c r="L184" s="30" t="str">
        <f aca="false">IF(E184="","",IF(H184&gt;0,Parametres!$C$8,0))</f>
        <v/>
      </c>
      <c r="M184" s="30" t="str">
        <f aca="false">IF(E184="","",IF(G184&lt;&gt;"",K184+L184,F184+K184+L184))</f>
        <v/>
      </c>
    </row>
    <row r="185" customFormat="false" ht="15" hidden="false" customHeight="false" outlineLevel="0" collapsed="false">
      <c r="A185" s="26"/>
      <c r="B185" s="26"/>
      <c r="C185" s="26"/>
      <c r="D185" s="27"/>
      <c r="E185" s="27"/>
      <c r="F185" s="28"/>
      <c r="G185" s="27"/>
      <c r="H185" s="20" t="str">
        <f aca="false">IF(E185="","",IF(G185&lt;&gt;"",MAX(0,G185-E185),MAX(0,Parametres!$C$6-E185)))</f>
        <v/>
      </c>
      <c r="I185" s="20" t="str">
        <f aca="false">IF(E185="","",IF(G185&lt;&gt;"","Réglée",IF(H185&gt;0,"En retard","À échoir")))</f>
        <v/>
      </c>
      <c r="J185" s="29" t="str">
        <f aca="false">IF(E185="","",IF(G185&lt;&gt;"","—",IF(H185&gt;=Parametres!$C$15,"Mise en demeure",IF(H185&gt;=Parametres!$C$14,"Recommandé avec AR",IF(H185&gt;=Parametres!$C$13,"Relance ferme + appel",IF(H185&gt;=Parametres!$C$12,"Rappel par courriel",IF(Parametres!$C$6&gt;=E185-Parametres!$C$11,"Pré-relance","—")))))))</f>
        <v/>
      </c>
      <c r="K185" s="30" t="str">
        <f aca="false">IF(E185="","",IF(H185&gt;0,F185*Parametres!$C$7/100*H185/365,0))</f>
        <v/>
      </c>
      <c r="L185" s="30" t="str">
        <f aca="false">IF(E185="","",IF(H185&gt;0,Parametres!$C$8,0))</f>
        <v/>
      </c>
      <c r="M185" s="30" t="str">
        <f aca="false">IF(E185="","",IF(G185&lt;&gt;"",K185+L185,F185+K185+L185))</f>
        <v/>
      </c>
    </row>
    <row r="186" customFormat="false" ht="15" hidden="false" customHeight="false" outlineLevel="0" collapsed="false">
      <c r="A186" s="26"/>
      <c r="B186" s="26"/>
      <c r="C186" s="26"/>
      <c r="D186" s="27"/>
      <c r="E186" s="27"/>
      <c r="F186" s="28"/>
      <c r="G186" s="27"/>
      <c r="H186" s="20" t="str">
        <f aca="false">IF(E186="","",IF(G186&lt;&gt;"",MAX(0,G186-E186),MAX(0,Parametres!$C$6-E186)))</f>
        <v/>
      </c>
      <c r="I186" s="20" t="str">
        <f aca="false">IF(E186="","",IF(G186&lt;&gt;"","Réglée",IF(H186&gt;0,"En retard","À échoir")))</f>
        <v/>
      </c>
      <c r="J186" s="29" t="str">
        <f aca="false">IF(E186="","",IF(G186&lt;&gt;"","—",IF(H186&gt;=Parametres!$C$15,"Mise en demeure",IF(H186&gt;=Parametres!$C$14,"Recommandé avec AR",IF(H186&gt;=Parametres!$C$13,"Relance ferme + appel",IF(H186&gt;=Parametres!$C$12,"Rappel par courriel",IF(Parametres!$C$6&gt;=E186-Parametres!$C$11,"Pré-relance","—")))))))</f>
        <v/>
      </c>
      <c r="K186" s="30" t="str">
        <f aca="false">IF(E186="","",IF(H186&gt;0,F186*Parametres!$C$7/100*H186/365,0))</f>
        <v/>
      </c>
      <c r="L186" s="30" t="str">
        <f aca="false">IF(E186="","",IF(H186&gt;0,Parametres!$C$8,0))</f>
        <v/>
      </c>
      <c r="M186" s="30" t="str">
        <f aca="false">IF(E186="","",IF(G186&lt;&gt;"",K186+L186,F186+K186+L186))</f>
        <v/>
      </c>
    </row>
    <row r="187" customFormat="false" ht="15" hidden="false" customHeight="false" outlineLevel="0" collapsed="false">
      <c r="A187" s="26"/>
      <c r="B187" s="26"/>
      <c r="C187" s="26"/>
      <c r="D187" s="27"/>
      <c r="E187" s="27"/>
      <c r="F187" s="28"/>
      <c r="G187" s="27"/>
      <c r="H187" s="20" t="str">
        <f aca="false">IF(E187="","",IF(G187&lt;&gt;"",MAX(0,G187-E187),MAX(0,Parametres!$C$6-E187)))</f>
        <v/>
      </c>
      <c r="I187" s="20" t="str">
        <f aca="false">IF(E187="","",IF(G187&lt;&gt;"","Réglée",IF(H187&gt;0,"En retard","À échoir")))</f>
        <v/>
      </c>
      <c r="J187" s="29" t="str">
        <f aca="false">IF(E187="","",IF(G187&lt;&gt;"","—",IF(H187&gt;=Parametres!$C$15,"Mise en demeure",IF(H187&gt;=Parametres!$C$14,"Recommandé avec AR",IF(H187&gt;=Parametres!$C$13,"Relance ferme + appel",IF(H187&gt;=Parametres!$C$12,"Rappel par courriel",IF(Parametres!$C$6&gt;=E187-Parametres!$C$11,"Pré-relance","—")))))))</f>
        <v/>
      </c>
      <c r="K187" s="30" t="str">
        <f aca="false">IF(E187="","",IF(H187&gt;0,F187*Parametres!$C$7/100*H187/365,0))</f>
        <v/>
      </c>
      <c r="L187" s="30" t="str">
        <f aca="false">IF(E187="","",IF(H187&gt;0,Parametres!$C$8,0))</f>
        <v/>
      </c>
      <c r="M187" s="30" t="str">
        <f aca="false">IF(E187="","",IF(G187&lt;&gt;"",K187+L187,F187+K187+L187))</f>
        <v/>
      </c>
    </row>
    <row r="188" customFormat="false" ht="15" hidden="false" customHeight="false" outlineLevel="0" collapsed="false">
      <c r="A188" s="26"/>
      <c r="B188" s="26"/>
      <c r="C188" s="26"/>
      <c r="D188" s="27"/>
      <c r="E188" s="27"/>
      <c r="F188" s="28"/>
      <c r="G188" s="27"/>
      <c r="H188" s="20" t="str">
        <f aca="false">IF(E188="","",IF(G188&lt;&gt;"",MAX(0,G188-E188),MAX(0,Parametres!$C$6-E188)))</f>
        <v/>
      </c>
      <c r="I188" s="20" t="str">
        <f aca="false">IF(E188="","",IF(G188&lt;&gt;"","Réglée",IF(H188&gt;0,"En retard","À échoir")))</f>
        <v/>
      </c>
      <c r="J188" s="29" t="str">
        <f aca="false">IF(E188="","",IF(G188&lt;&gt;"","—",IF(H188&gt;=Parametres!$C$15,"Mise en demeure",IF(H188&gt;=Parametres!$C$14,"Recommandé avec AR",IF(H188&gt;=Parametres!$C$13,"Relance ferme + appel",IF(H188&gt;=Parametres!$C$12,"Rappel par courriel",IF(Parametres!$C$6&gt;=E188-Parametres!$C$11,"Pré-relance","—")))))))</f>
        <v/>
      </c>
      <c r="K188" s="30" t="str">
        <f aca="false">IF(E188="","",IF(H188&gt;0,F188*Parametres!$C$7/100*H188/365,0))</f>
        <v/>
      </c>
      <c r="L188" s="30" t="str">
        <f aca="false">IF(E188="","",IF(H188&gt;0,Parametres!$C$8,0))</f>
        <v/>
      </c>
      <c r="M188" s="30" t="str">
        <f aca="false">IF(E188="","",IF(G188&lt;&gt;"",K188+L188,F188+K188+L188))</f>
        <v/>
      </c>
    </row>
    <row r="189" customFormat="false" ht="15" hidden="false" customHeight="false" outlineLevel="0" collapsed="false">
      <c r="A189" s="26"/>
      <c r="B189" s="26"/>
      <c r="C189" s="26"/>
      <c r="D189" s="27"/>
      <c r="E189" s="27"/>
      <c r="F189" s="28"/>
      <c r="G189" s="27"/>
      <c r="H189" s="20" t="str">
        <f aca="false">IF(E189="","",IF(G189&lt;&gt;"",MAX(0,G189-E189),MAX(0,Parametres!$C$6-E189)))</f>
        <v/>
      </c>
      <c r="I189" s="20" t="str">
        <f aca="false">IF(E189="","",IF(G189&lt;&gt;"","Réglée",IF(H189&gt;0,"En retard","À échoir")))</f>
        <v/>
      </c>
      <c r="J189" s="29" t="str">
        <f aca="false">IF(E189="","",IF(G189&lt;&gt;"","—",IF(H189&gt;=Parametres!$C$15,"Mise en demeure",IF(H189&gt;=Parametres!$C$14,"Recommandé avec AR",IF(H189&gt;=Parametres!$C$13,"Relance ferme + appel",IF(H189&gt;=Parametres!$C$12,"Rappel par courriel",IF(Parametres!$C$6&gt;=E189-Parametres!$C$11,"Pré-relance","—")))))))</f>
        <v/>
      </c>
      <c r="K189" s="30" t="str">
        <f aca="false">IF(E189="","",IF(H189&gt;0,F189*Parametres!$C$7/100*H189/365,0))</f>
        <v/>
      </c>
      <c r="L189" s="30" t="str">
        <f aca="false">IF(E189="","",IF(H189&gt;0,Parametres!$C$8,0))</f>
        <v/>
      </c>
      <c r="M189" s="30" t="str">
        <f aca="false">IF(E189="","",IF(G189&lt;&gt;"",K189+L189,F189+K189+L189))</f>
        <v/>
      </c>
    </row>
    <row r="190" customFormat="false" ht="15" hidden="false" customHeight="false" outlineLevel="0" collapsed="false">
      <c r="A190" s="26"/>
      <c r="B190" s="26"/>
      <c r="C190" s="26"/>
      <c r="D190" s="27"/>
      <c r="E190" s="27"/>
      <c r="F190" s="28"/>
      <c r="G190" s="27"/>
      <c r="H190" s="20" t="str">
        <f aca="false">IF(E190="","",IF(G190&lt;&gt;"",MAX(0,G190-E190),MAX(0,Parametres!$C$6-E190)))</f>
        <v/>
      </c>
      <c r="I190" s="20" t="str">
        <f aca="false">IF(E190="","",IF(G190&lt;&gt;"","Réglée",IF(H190&gt;0,"En retard","À échoir")))</f>
        <v/>
      </c>
      <c r="J190" s="29" t="str">
        <f aca="false">IF(E190="","",IF(G190&lt;&gt;"","—",IF(H190&gt;=Parametres!$C$15,"Mise en demeure",IF(H190&gt;=Parametres!$C$14,"Recommandé avec AR",IF(H190&gt;=Parametres!$C$13,"Relance ferme + appel",IF(H190&gt;=Parametres!$C$12,"Rappel par courriel",IF(Parametres!$C$6&gt;=E190-Parametres!$C$11,"Pré-relance","—")))))))</f>
        <v/>
      </c>
      <c r="K190" s="30" t="str">
        <f aca="false">IF(E190="","",IF(H190&gt;0,F190*Parametres!$C$7/100*H190/365,0))</f>
        <v/>
      </c>
      <c r="L190" s="30" t="str">
        <f aca="false">IF(E190="","",IF(H190&gt;0,Parametres!$C$8,0))</f>
        <v/>
      </c>
      <c r="M190" s="30" t="str">
        <f aca="false">IF(E190="","",IF(G190&lt;&gt;"",K190+L190,F190+K190+L190))</f>
        <v/>
      </c>
    </row>
    <row r="191" customFormat="false" ht="15" hidden="false" customHeight="false" outlineLevel="0" collapsed="false">
      <c r="A191" s="26"/>
      <c r="B191" s="26"/>
      <c r="C191" s="26"/>
      <c r="D191" s="27"/>
      <c r="E191" s="27"/>
      <c r="F191" s="28"/>
      <c r="G191" s="27"/>
      <c r="H191" s="20" t="str">
        <f aca="false">IF(E191="","",IF(G191&lt;&gt;"",MAX(0,G191-E191),MAX(0,Parametres!$C$6-E191)))</f>
        <v/>
      </c>
      <c r="I191" s="20" t="str">
        <f aca="false">IF(E191="","",IF(G191&lt;&gt;"","Réglée",IF(H191&gt;0,"En retard","À échoir")))</f>
        <v/>
      </c>
      <c r="J191" s="29" t="str">
        <f aca="false">IF(E191="","",IF(G191&lt;&gt;"","—",IF(H191&gt;=Parametres!$C$15,"Mise en demeure",IF(H191&gt;=Parametres!$C$14,"Recommandé avec AR",IF(H191&gt;=Parametres!$C$13,"Relance ferme + appel",IF(H191&gt;=Parametres!$C$12,"Rappel par courriel",IF(Parametres!$C$6&gt;=E191-Parametres!$C$11,"Pré-relance","—")))))))</f>
        <v/>
      </c>
      <c r="K191" s="30" t="str">
        <f aca="false">IF(E191="","",IF(H191&gt;0,F191*Parametres!$C$7/100*H191/365,0))</f>
        <v/>
      </c>
      <c r="L191" s="30" t="str">
        <f aca="false">IF(E191="","",IF(H191&gt;0,Parametres!$C$8,0))</f>
        <v/>
      </c>
      <c r="M191" s="30" t="str">
        <f aca="false">IF(E191="","",IF(G191&lt;&gt;"",K191+L191,F191+K191+L191))</f>
        <v/>
      </c>
    </row>
    <row r="192" customFormat="false" ht="15" hidden="false" customHeight="false" outlineLevel="0" collapsed="false">
      <c r="A192" s="26"/>
      <c r="B192" s="26"/>
      <c r="C192" s="26"/>
      <c r="D192" s="27"/>
      <c r="E192" s="27"/>
      <c r="F192" s="28"/>
      <c r="G192" s="27"/>
      <c r="H192" s="20" t="str">
        <f aca="false">IF(E192="","",IF(G192&lt;&gt;"",MAX(0,G192-E192),MAX(0,Parametres!$C$6-E192)))</f>
        <v/>
      </c>
      <c r="I192" s="20" t="str">
        <f aca="false">IF(E192="","",IF(G192&lt;&gt;"","Réglée",IF(H192&gt;0,"En retard","À échoir")))</f>
        <v/>
      </c>
      <c r="J192" s="29" t="str">
        <f aca="false">IF(E192="","",IF(G192&lt;&gt;"","—",IF(H192&gt;=Parametres!$C$15,"Mise en demeure",IF(H192&gt;=Parametres!$C$14,"Recommandé avec AR",IF(H192&gt;=Parametres!$C$13,"Relance ferme + appel",IF(H192&gt;=Parametres!$C$12,"Rappel par courriel",IF(Parametres!$C$6&gt;=E192-Parametres!$C$11,"Pré-relance","—")))))))</f>
        <v/>
      </c>
      <c r="K192" s="30" t="str">
        <f aca="false">IF(E192="","",IF(H192&gt;0,F192*Parametres!$C$7/100*H192/365,0))</f>
        <v/>
      </c>
      <c r="L192" s="30" t="str">
        <f aca="false">IF(E192="","",IF(H192&gt;0,Parametres!$C$8,0))</f>
        <v/>
      </c>
      <c r="M192" s="30" t="str">
        <f aca="false">IF(E192="","",IF(G192&lt;&gt;"",K192+L192,F192+K192+L192))</f>
        <v/>
      </c>
    </row>
    <row r="193" customFormat="false" ht="15" hidden="false" customHeight="false" outlineLevel="0" collapsed="false">
      <c r="A193" s="26"/>
      <c r="B193" s="26"/>
      <c r="C193" s="26"/>
      <c r="D193" s="27"/>
      <c r="E193" s="27"/>
      <c r="F193" s="28"/>
      <c r="G193" s="27"/>
      <c r="H193" s="20" t="str">
        <f aca="false">IF(E193="","",IF(G193&lt;&gt;"",MAX(0,G193-E193),MAX(0,Parametres!$C$6-E193)))</f>
        <v/>
      </c>
      <c r="I193" s="20" t="str">
        <f aca="false">IF(E193="","",IF(G193&lt;&gt;"","Réglée",IF(H193&gt;0,"En retard","À échoir")))</f>
        <v/>
      </c>
      <c r="J193" s="29" t="str">
        <f aca="false">IF(E193="","",IF(G193&lt;&gt;"","—",IF(H193&gt;=Parametres!$C$15,"Mise en demeure",IF(H193&gt;=Parametres!$C$14,"Recommandé avec AR",IF(H193&gt;=Parametres!$C$13,"Relance ferme + appel",IF(H193&gt;=Parametres!$C$12,"Rappel par courriel",IF(Parametres!$C$6&gt;=E193-Parametres!$C$11,"Pré-relance","—")))))))</f>
        <v/>
      </c>
      <c r="K193" s="30" t="str">
        <f aca="false">IF(E193="","",IF(H193&gt;0,F193*Parametres!$C$7/100*H193/365,0))</f>
        <v/>
      </c>
      <c r="L193" s="30" t="str">
        <f aca="false">IF(E193="","",IF(H193&gt;0,Parametres!$C$8,0))</f>
        <v/>
      </c>
      <c r="M193" s="30" t="str">
        <f aca="false">IF(E193="","",IF(G193&lt;&gt;"",K193+L193,F193+K193+L193))</f>
        <v/>
      </c>
    </row>
    <row r="194" customFormat="false" ht="15" hidden="false" customHeight="false" outlineLevel="0" collapsed="false">
      <c r="A194" s="26"/>
      <c r="B194" s="26"/>
      <c r="C194" s="26"/>
      <c r="D194" s="27"/>
      <c r="E194" s="27"/>
      <c r="F194" s="28"/>
      <c r="G194" s="27"/>
      <c r="H194" s="20" t="str">
        <f aca="false">IF(E194="","",IF(G194&lt;&gt;"",MAX(0,G194-E194),MAX(0,Parametres!$C$6-E194)))</f>
        <v/>
      </c>
      <c r="I194" s="20" t="str">
        <f aca="false">IF(E194="","",IF(G194&lt;&gt;"","Réglée",IF(H194&gt;0,"En retard","À échoir")))</f>
        <v/>
      </c>
      <c r="J194" s="29" t="str">
        <f aca="false">IF(E194="","",IF(G194&lt;&gt;"","—",IF(H194&gt;=Parametres!$C$15,"Mise en demeure",IF(H194&gt;=Parametres!$C$14,"Recommandé avec AR",IF(H194&gt;=Parametres!$C$13,"Relance ferme + appel",IF(H194&gt;=Parametres!$C$12,"Rappel par courriel",IF(Parametres!$C$6&gt;=E194-Parametres!$C$11,"Pré-relance","—")))))))</f>
        <v/>
      </c>
      <c r="K194" s="30" t="str">
        <f aca="false">IF(E194="","",IF(H194&gt;0,F194*Parametres!$C$7/100*H194/365,0))</f>
        <v/>
      </c>
      <c r="L194" s="30" t="str">
        <f aca="false">IF(E194="","",IF(H194&gt;0,Parametres!$C$8,0))</f>
        <v/>
      </c>
      <c r="M194" s="30" t="str">
        <f aca="false">IF(E194="","",IF(G194&lt;&gt;"",K194+L194,F194+K194+L194))</f>
        <v/>
      </c>
    </row>
    <row r="195" customFormat="false" ht="15" hidden="false" customHeight="false" outlineLevel="0" collapsed="false">
      <c r="A195" s="26"/>
      <c r="B195" s="26"/>
      <c r="C195" s="26"/>
      <c r="D195" s="27"/>
      <c r="E195" s="27"/>
      <c r="F195" s="28"/>
      <c r="G195" s="27"/>
      <c r="H195" s="20" t="str">
        <f aca="false">IF(E195="","",IF(G195&lt;&gt;"",MAX(0,G195-E195),MAX(0,Parametres!$C$6-E195)))</f>
        <v/>
      </c>
      <c r="I195" s="20" t="str">
        <f aca="false">IF(E195="","",IF(G195&lt;&gt;"","Réglée",IF(H195&gt;0,"En retard","À échoir")))</f>
        <v/>
      </c>
      <c r="J195" s="29" t="str">
        <f aca="false">IF(E195="","",IF(G195&lt;&gt;"","—",IF(H195&gt;=Parametres!$C$15,"Mise en demeure",IF(H195&gt;=Parametres!$C$14,"Recommandé avec AR",IF(H195&gt;=Parametres!$C$13,"Relance ferme + appel",IF(H195&gt;=Parametres!$C$12,"Rappel par courriel",IF(Parametres!$C$6&gt;=E195-Parametres!$C$11,"Pré-relance","—")))))))</f>
        <v/>
      </c>
      <c r="K195" s="30" t="str">
        <f aca="false">IF(E195="","",IF(H195&gt;0,F195*Parametres!$C$7/100*H195/365,0))</f>
        <v/>
      </c>
      <c r="L195" s="30" t="str">
        <f aca="false">IF(E195="","",IF(H195&gt;0,Parametres!$C$8,0))</f>
        <v/>
      </c>
      <c r="M195" s="30" t="str">
        <f aca="false">IF(E195="","",IF(G195&lt;&gt;"",K195+L195,F195+K195+L195))</f>
        <v/>
      </c>
    </row>
    <row r="196" customFormat="false" ht="15" hidden="false" customHeight="false" outlineLevel="0" collapsed="false">
      <c r="A196" s="26"/>
      <c r="B196" s="26"/>
      <c r="C196" s="26"/>
      <c r="D196" s="27"/>
      <c r="E196" s="27"/>
      <c r="F196" s="28"/>
      <c r="G196" s="27"/>
      <c r="H196" s="20" t="str">
        <f aca="false">IF(E196="","",IF(G196&lt;&gt;"",MAX(0,G196-E196),MAX(0,Parametres!$C$6-E196)))</f>
        <v/>
      </c>
      <c r="I196" s="20" t="str">
        <f aca="false">IF(E196="","",IF(G196&lt;&gt;"","Réglée",IF(H196&gt;0,"En retard","À échoir")))</f>
        <v/>
      </c>
      <c r="J196" s="29" t="str">
        <f aca="false">IF(E196="","",IF(G196&lt;&gt;"","—",IF(H196&gt;=Parametres!$C$15,"Mise en demeure",IF(H196&gt;=Parametres!$C$14,"Recommandé avec AR",IF(H196&gt;=Parametres!$C$13,"Relance ferme + appel",IF(H196&gt;=Parametres!$C$12,"Rappel par courriel",IF(Parametres!$C$6&gt;=E196-Parametres!$C$11,"Pré-relance","—")))))))</f>
        <v/>
      </c>
      <c r="K196" s="30" t="str">
        <f aca="false">IF(E196="","",IF(H196&gt;0,F196*Parametres!$C$7/100*H196/365,0))</f>
        <v/>
      </c>
      <c r="L196" s="30" t="str">
        <f aca="false">IF(E196="","",IF(H196&gt;0,Parametres!$C$8,0))</f>
        <v/>
      </c>
      <c r="M196" s="30" t="str">
        <f aca="false">IF(E196="","",IF(G196&lt;&gt;"",K196+L196,F196+K196+L196))</f>
        <v/>
      </c>
    </row>
    <row r="197" customFormat="false" ht="15" hidden="false" customHeight="false" outlineLevel="0" collapsed="false">
      <c r="A197" s="26"/>
      <c r="B197" s="26"/>
      <c r="C197" s="26"/>
      <c r="D197" s="27"/>
      <c r="E197" s="27"/>
      <c r="F197" s="28"/>
      <c r="G197" s="27"/>
      <c r="H197" s="20" t="str">
        <f aca="false">IF(E197="","",IF(G197&lt;&gt;"",MAX(0,G197-E197),MAX(0,Parametres!$C$6-E197)))</f>
        <v/>
      </c>
      <c r="I197" s="20" t="str">
        <f aca="false">IF(E197="","",IF(G197&lt;&gt;"","Réglée",IF(H197&gt;0,"En retard","À échoir")))</f>
        <v/>
      </c>
      <c r="J197" s="29" t="str">
        <f aca="false">IF(E197="","",IF(G197&lt;&gt;"","—",IF(H197&gt;=Parametres!$C$15,"Mise en demeure",IF(H197&gt;=Parametres!$C$14,"Recommandé avec AR",IF(H197&gt;=Parametres!$C$13,"Relance ferme + appel",IF(H197&gt;=Parametres!$C$12,"Rappel par courriel",IF(Parametres!$C$6&gt;=E197-Parametres!$C$11,"Pré-relance","—")))))))</f>
        <v/>
      </c>
      <c r="K197" s="30" t="str">
        <f aca="false">IF(E197="","",IF(H197&gt;0,F197*Parametres!$C$7/100*H197/365,0))</f>
        <v/>
      </c>
      <c r="L197" s="30" t="str">
        <f aca="false">IF(E197="","",IF(H197&gt;0,Parametres!$C$8,0))</f>
        <v/>
      </c>
      <c r="M197" s="30" t="str">
        <f aca="false">IF(E197="","",IF(G197&lt;&gt;"",K197+L197,F197+K197+L197))</f>
        <v/>
      </c>
    </row>
    <row r="198" customFormat="false" ht="15" hidden="false" customHeight="false" outlineLevel="0" collapsed="false">
      <c r="A198" s="26"/>
      <c r="B198" s="26"/>
      <c r="C198" s="26"/>
      <c r="D198" s="27"/>
      <c r="E198" s="27"/>
      <c r="F198" s="28"/>
      <c r="G198" s="27"/>
      <c r="H198" s="20" t="str">
        <f aca="false">IF(E198="","",IF(G198&lt;&gt;"",MAX(0,G198-E198),MAX(0,Parametres!$C$6-E198)))</f>
        <v/>
      </c>
      <c r="I198" s="20" t="str">
        <f aca="false">IF(E198="","",IF(G198&lt;&gt;"","Réglée",IF(H198&gt;0,"En retard","À échoir")))</f>
        <v/>
      </c>
      <c r="J198" s="29" t="str">
        <f aca="false">IF(E198="","",IF(G198&lt;&gt;"","—",IF(H198&gt;=Parametres!$C$15,"Mise en demeure",IF(H198&gt;=Parametres!$C$14,"Recommandé avec AR",IF(H198&gt;=Parametres!$C$13,"Relance ferme + appel",IF(H198&gt;=Parametres!$C$12,"Rappel par courriel",IF(Parametres!$C$6&gt;=E198-Parametres!$C$11,"Pré-relance","—")))))))</f>
        <v/>
      </c>
      <c r="K198" s="30" t="str">
        <f aca="false">IF(E198="","",IF(H198&gt;0,F198*Parametres!$C$7/100*H198/365,0))</f>
        <v/>
      </c>
      <c r="L198" s="30" t="str">
        <f aca="false">IF(E198="","",IF(H198&gt;0,Parametres!$C$8,0))</f>
        <v/>
      </c>
      <c r="M198" s="30" t="str">
        <f aca="false">IF(E198="","",IF(G198&lt;&gt;"",K198+L198,F198+K198+L198))</f>
        <v/>
      </c>
    </row>
    <row r="199" customFormat="false" ht="15" hidden="false" customHeight="false" outlineLevel="0" collapsed="false">
      <c r="A199" s="26"/>
      <c r="B199" s="26"/>
      <c r="C199" s="26"/>
      <c r="D199" s="27"/>
      <c r="E199" s="27"/>
      <c r="F199" s="28"/>
      <c r="G199" s="27"/>
      <c r="H199" s="20" t="str">
        <f aca="false">IF(E199="","",IF(G199&lt;&gt;"",MAX(0,G199-E199),MAX(0,Parametres!$C$6-E199)))</f>
        <v/>
      </c>
      <c r="I199" s="20" t="str">
        <f aca="false">IF(E199="","",IF(G199&lt;&gt;"","Réglée",IF(H199&gt;0,"En retard","À échoir")))</f>
        <v/>
      </c>
      <c r="J199" s="29" t="str">
        <f aca="false">IF(E199="","",IF(G199&lt;&gt;"","—",IF(H199&gt;=Parametres!$C$15,"Mise en demeure",IF(H199&gt;=Parametres!$C$14,"Recommandé avec AR",IF(H199&gt;=Parametres!$C$13,"Relance ferme + appel",IF(H199&gt;=Parametres!$C$12,"Rappel par courriel",IF(Parametres!$C$6&gt;=E199-Parametres!$C$11,"Pré-relance","—")))))))</f>
        <v/>
      </c>
      <c r="K199" s="30" t="str">
        <f aca="false">IF(E199="","",IF(H199&gt;0,F199*Parametres!$C$7/100*H199/365,0))</f>
        <v/>
      </c>
      <c r="L199" s="30" t="str">
        <f aca="false">IF(E199="","",IF(H199&gt;0,Parametres!$C$8,0))</f>
        <v/>
      </c>
      <c r="M199" s="30" t="str">
        <f aca="false">IF(E199="","",IF(G199&lt;&gt;"",K199+L199,F199+K199+L199))</f>
        <v/>
      </c>
    </row>
    <row r="200" customFormat="false" ht="15" hidden="false" customHeight="false" outlineLevel="0" collapsed="false">
      <c r="A200" s="26"/>
      <c r="B200" s="26"/>
      <c r="C200" s="26"/>
      <c r="D200" s="27"/>
      <c r="E200" s="27"/>
      <c r="F200" s="28"/>
      <c r="G200" s="27"/>
      <c r="H200" s="20" t="str">
        <f aca="false">IF(E200="","",IF(G200&lt;&gt;"",MAX(0,G200-E200),MAX(0,Parametres!$C$6-E200)))</f>
        <v/>
      </c>
      <c r="I200" s="20" t="str">
        <f aca="false">IF(E200="","",IF(G200&lt;&gt;"","Réglée",IF(H200&gt;0,"En retard","À échoir")))</f>
        <v/>
      </c>
      <c r="J200" s="29" t="str">
        <f aca="false">IF(E200="","",IF(G200&lt;&gt;"","—",IF(H200&gt;=Parametres!$C$15,"Mise en demeure",IF(H200&gt;=Parametres!$C$14,"Recommandé avec AR",IF(H200&gt;=Parametres!$C$13,"Relance ferme + appel",IF(H200&gt;=Parametres!$C$12,"Rappel par courriel",IF(Parametres!$C$6&gt;=E200-Parametres!$C$11,"Pré-relance","—")))))))</f>
        <v/>
      </c>
      <c r="K200" s="30" t="str">
        <f aca="false">IF(E200="","",IF(H200&gt;0,F200*Parametres!$C$7/100*H200/365,0))</f>
        <v/>
      </c>
      <c r="L200" s="30" t="str">
        <f aca="false">IF(E200="","",IF(H200&gt;0,Parametres!$C$8,0))</f>
        <v/>
      </c>
      <c r="M200" s="30" t="str">
        <f aca="false">IF(E200="","",IF(G200&lt;&gt;"",K200+L200,F200+K200+L200))</f>
        <v/>
      </c>
    </row>
    <row r="201" customFormat="false" ht="15" hidden="false" customHeight="false" outlineLevel="0" collapsed="false">
      <c r="A201" s="26"/>
      <c r="B201" s="26"/>
      <c r="C201" s="26"/>
      <c r="D201" s="27"/>
      <c r="E201" s="27"/>
      <c r="F201" s="28"/>
      <c r="G201" s="27"/>
      <c r="H201" s="20" t="str">
        <f aca="false">IF(E201="","",IF(G201&lt;&gt;"",MAX(0,G201-E201),MAX(0,Parametres!$C$6-E201)))</f>
        <v/>
      </c>
      <c r="I201" s="20" t="str">
        <f aca="false">IF(E201="","",IF(G201&lt;&gt;"","Réglée",IF(H201&gt;0,"En retard","À échoir")))</f>
        <v/>
      </c>
      <c r="J201" s="29" t="str">
        <f aca="false">IF(E201="","",IF(G201&lt;&gt;"","—",IF(H201&gt;=Parametres!$C$15,"Mise en demeure",IF(H201&gt;=Parametres!$C$14,"Recommandé avec AR",IF(H201&gt;=Parametres!$C$13,"Relance ferme + appel",IF(H201&gt;=Parametres!$C$12,"Rappel par courriel",IF(Parametres!$C$6&gt;=E201-Parametres!$C$11,"Pré-relance","—")))))))</f>
        <v/>
      </c>
      <c r="K201" s="30" t="str">
        <f aca="false">IF(E201="","",IF(H201&gt;0,F201*Parametres!$C$7/100*H201/365,0))</f>
        <v/>
      </c>
      <c r="L201" s="30" t="str">
        <f aca="false">IF(E201="","",IF(H201&gt;0,Parametres!$C$8,0))</f>
        <v/>
      </c>
      <c r="M201" s="30" t="str">
        <f aca="false">IF(E201="","",IF(G201&lt;&gt;"",K201+L201,F201+K201+L201))</f>
        <v/>
      </c>
    </row>
    <row r="202" customFormat="false" ht="15" hidden="false" customHeight="false" outlineLevel="0" collapsed="false">
      <c r="A202" s="26"/>
      <c r="B202" s="26"/>
      <c r="C202" s="26"/>
      <c r="D202" s="27"/>
      <c r="E202" s="27"/>
      <c r="F202" s="28"/>
      <c r="G202" s="27"/>
      <c r="H202" s="20" t="str">
        <f aca="false">IF(E202="","",IF(G202&lt;&gt;"",MAX(0,G202-E202),MAX(0,Parametres!$C$6-E202)))</f>
        <v/>
      </c>
      <c r="I202" s="20" t="str">
        <f aca="false">IF(E202="","",IF(G202&lt;&gt;"","Réglée",IF(H202&gt;0,"En retard","À échoir")))</f>
        <v/>
      </c>
      <c r="J202" s="29" t="str">
        <f aca="false">IF(E202="","",IF(G202&lt;&gt;"","—",IF(H202&gt;=Parametres!$C$15,"Mise en demeure",IF(H202&gt;=Parametres!$C$14,"Recommandé avec AR",IF(H202&gt;=Parametres!$C$13,"Relance ferme + appel",IF(H202&gt;=Parametres!$C$12,"Rappel par courriel",IF(Parametres!$C$6&gt;=E202-Parametres!$C$11,"Pré-relance","—")))))))</f>
        <v/>
      </c>
      <c r="K202" s="30" t="str">
        <f aca="false">IF(E202="","",IF(H202&gt;0,F202*Parametres!$C$7/100*H202/365,0))</f>
        <v/>
      </c>
      <c r="L202" s="30" t="str">
        <f aca="false">IF(E202="","",IF(H202&gt;0,Parametres!$C$8,0))</f>
        <v/>
      </c>
      <c r="M202" s="30" t="str">
        <f aca="false">IF(E202="","",IF(G202&lt;&gt;"",K202+L202,F202+K202+L202))</f>
        <v/>
      </c>
    </row>
    <row r="203" customFormat="false" ht="15" hidden="false" customHeight="false" outlineLevel="0" collapsed="false">
      <c r="A203" s="26"/>
      <c r="B203" s="26"/>
      <c r="C203" s="26"/>
      <c r="D203" s="27"/>
      <c r="E203" s="27"/>
      <c r="F203" s="28"/>
      <c r="G203" s="27"/>
      <c r="H203" s="20" t="str">
        <f aca="false">IF(E203="","",IF(G203&lt;&gt;"",MAX(0,G203-E203),MAX(0,Parametres!$C$6-E203)))</f>
        <v/>
      </c>
      <c r="I203" s="20" t="str">
        <f aca="false">IF(E203="","",IF(G203&lt;&gt;"","Réglée",IF(H203&gt;0,"En retard","À échoir")))</f>
        <v/>
      </c>
      <c r="J203" s="29" t="str">
        <f aca="false">IF(E203="","",IF(G203&lt;&gt;"","—",IF(H203&gt;=Parametres!$C$15,"Mise en demeure",IF(H203&gt;=Parametres!$C$14,"Recommandé avec AR",IF(H203&gt;=Parametres!$C$13,"Relance ferme + appel",IF(H203&gt;=Parametres!$C$12,"Rappel par courriel",IF(Parametres!$C$6&gt;=E203-Parametres!$C$11,"Pré-relance","—")))))))</f>
        <v/>
      </c>
      <c r="K203" s="30" t="str">
        <f aca="false">IF(E203="","",IF(H203&gt;0,F203*Parametres!$C$7/100*H203/365,0))</f>
        <v/>
      </c>
      <c r="L203" s="30" t="str">
        <f aca="false">IF(E203="","",IF(H203&gt;0,Parametres!$C$8,0))</f>
        <v/>
      </c>
      <c r="M203" s="30" t="str">
        <f aca="false">IF(E203="","",IF(G203&lt;&gt;"",K203+L203,F203+K203+L203))</f>
        <v/>
      </c>
    </row>
    <row r="204" customFormat="false" ht="15" hidden="false" customHeight="false" outlineLevel="0" collapsed="false">
      <c r="A204" s="26"/>
      <c r="B204" s="26"/>
      <c r="C204" s="26"/>
      <c r="D204" s="27"/>
      <c r="E204" s="27"/>
      <c r="F204" s="28"/>
      <c r="G204" s="27"/>
      <c r="H204" s="20" t="str">
        <f aca="false">IF(E204="","",IF(G204&lt;&gt;"",MAX(0,G204-E204),MAX(0,Parametres!$C$6-E204)))</f>
        <v/>
      </c>
      <c r="I204" s="20" t="str">
        <f aca="false">IF(E204="","",IF(G204&lt;&gt;"","Réglée",IF(H204&gt;0,"En retard","À échoir")))</f>
        <v/>
      </c>
      <c r="J204" s="29" t="str">
        <f aca="false">IF(E204="","",IF(G204&lt;&gt;"","—",IF(H204&gt;=Parametres!$C$15,"Mise en demeure",IF(H204&gt;=Parametres!$C$14,"Recommandé avec AR",IF(H204&gt;=Parametres!$C$13,"Relance ferme + appel",IF(H204&gt;=Parametres!$C$12,"Rappel par courriel",IF(Parametres!$C$6&gt;=E204-Parametres!$C$11,"Pré-relance","—")))))))</f>
        <v/>
      </c>
      <c r="K204" s="30" t="str">
        <f aca="false">IF(E204="","",IF(H204&gt;0,F204*Parametres!$C$7/100*H204/365,0))</f>
        <v/>
      </c>
      <c r="L204" s="30" t="str">
        <f aca="false">IF(E204="","",IF(H204&gt;0,Parametres!$C$8,0))</f>
        <v/>
      </c>
      <c r="M204" s="30" t="str">
        <f aca="false">IF(E204="","",IF(G204&lt;&gt;"",K204+L204,F204+K204+L204))</f>
        <v/>
      </c>
    </row>
    <row r="205" customFormat="false" ht="15" hidden="false" customHeight="false" outlineLevel="0" collapsed="false">
      <c r="A205" s="26"/>
      <c r="B205" s="26"/>
      <c r="C205" s="26"/>
      <c r="D205" s="27"/>
      <c r="E205" s="27"/>
      <c r="F205" s="28"/>
      <c r="G205" s="27"/>
      <c r="H205" s="20" t="str">
        <f aca="false">IF(E205="","",IF(G205&lt;&gt;"",MAX(0,G205-E205),MAX(0,Parametres!$C$6-E205)))</f>
        <v/>
      </c>
      <c r="I205" s="20" t="str">
        <f aca="false">IF(E205="","",IF(G205&lt;&gt;"","Réglée",IF(H205&gt;0,"En retard","À échoir")))</f>
        <v/>
      </c>
      <c r="J205" s="29" t="str">
        <f aca="false">IF(E205="","",IF(G205&lt;&gt;"","—",IF(H205&gt;=Parametres!$C$15,"Mise en demeure",IF(H205&gt;=Parametres!$C$14,"Recommandé avec AR",IF(H205&gt;=Parametres!$C$13,"Relance ferme + appel",IF(H205&gt;=Parametres!$C$12,"Rappel par courriel",IF(Parametres!$C$6&gt;=E205-Parametres!$C$11,"Pré-relance","—")))))))</f>
        <v/>
      </c>
      <c r="K205" s="30" t="str">
        <f aca="false">IF(E205="","",IF(H205&gt;0,F205*Parametres!$C$7/100*H205/365,0))</f>
        <v/>
      </c>
      <c r="L205" s="30" t="str">
        <f aca="false">IF(E205="","",IF(H205&gt;0,Parametres!$C$8,0))</f>
        <v/>
      </c>
      <c r="M205" s="30" t="str">
        <f aca="false">IF(E205="","",IF(G205&lt;&gt;"",K205+L205,F205+K205+L205))</f>
        <v/>
      </c>
    </row>
    <row r="206" customFormat="false" ht="15" hidden="false" customHeight="false" outlineLevel="0" collapsed="false">
      <c r="A206" s="26"/>
      <c r="B206" s="26"/>
      <c r="C206" s="26"/>
      <c r="D206" s="27"/>
      <c r="E206" s="27"/>
      <c r="F206" s="28"/>
      <c r="G206" s="27"/>
      <c r="H206" s="20" t="str">
        <f aca="false">IF(E206="","",IF(G206&lt;&gt;"",MAX(0,G206-E206),MAX(0,Parametres!$C$6-E206)))</f>
        <v/>
      </c>
      <c r="I206" s="20" t="str">
        <f aca="false">IF(E206="","",IF(G206&lt;&gt;"","Réglée",IF(H206&gt;0,"En retard","À échoir")))</f>
        <v/>
      </c>
      <c r="J206" s="29" t="str">
        <f aca="false">IF(E206="","",IF(G206&lt;&gt;"","—",IF(H206&gt;=Parametres!$C$15,"Mise en demeure",IF(H206&gt;=Parametres!$C$14,"Recommandé avec AR",IF(H206&gt;=Parametres!$C$13,"Relance ferme + appel",IF(H206&gt;=Parametres!$C$12,"Rappel par courriel",IF(Parametres!$C$6&gt;=E206-Parametres!$C$11,"Pré-relance","—")))))))</f>
        <v/>
      </c>
      <c r="K206" s="30" t="str">
        <f aca="false">IF(E206="","",IF(H206&gt;0,F206*Parametres!$C$7/100*H206/365,0))</f>
        <v/>
      </c>
      <c r="L206" s="30" t="str">
        <f aca="false">IF(E206="","",IF(H206&gt;0,Parametres!$C$8,0))</f>
        <v/>
      </c>
      <c r="M206" s="30" t="str">
        <f aca="false">IF(E206="","",IF(G206&lt;&gt;"",K206+L206,F206+K206+L206))</f>
        <v/>
      </c>
    </row>
  </sheetData>
  <autoFilter ref="A6:M206"/>
  <conditionalFormatting sqref="I7:I206">
    <cfRule type="cellIs" priority="2" operator="equal" aboveAverage="0" equalAverage="0" bottom="0" percent="0" rank="0" text="" dxfId="12">
      <formula>"En retard"</formula>
    </cfRule>
    <cfRule type="cellIs" priority="3" operator="equal" aboveAverage="0" equalAverage="0" bottom="0" percent="0" rank="0" text="" dxfId="13">
      <formula>"À échoir"</formula>
    </cfRule>
    <cfRule type="cellIs" priority="4" operator="equal" aboveAverage="0" equalAverage="0" bottom="0" percent="0" rank="0" text="" dxfId="14">
      <formula>"Réglée"</formula>
    </cfRule>
  </conditionalFormatting>
  <conditionalFormatting sqref="J7:J206">
    <cfRule type="cellIs" priority="5" operator="equal" aboveAverage="0" equalAverage="0" bottom="0" percent="0" rank="0" text="" dxfId="15">
      <formula>"Mise en demeure"</formula>
    </cfRule>
    <cfRule type="cellIs" priority="6" operator="equal" aboveAverage="0" equalAverage="0" bottom="0" percent="0" rank="0" text="" dxfId="16">
      <formula>"Recommandé avec AR"</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18"/>
    <col collapsed="false" customWidth="true" hidden="false" outlineLevel="0" max="5" min="4" style="0" width="14"/>
    <col collapsed="false" customWidth="true" hidden="false" outlineLevel="0" max="6" min="6" style="0" width="40"/>
  </cols>
  <sheetData>
    <row r="2" customFormat="false" ht="19.7" hidden="false" customHeight="false" outlineLevel="0" collapsed="false">
      <c r="B2" s="8" t="s">
        <v>92</v>
      </c>
    </row>
    <row r="3" customFormat="false" ht="15" hidden="false" customHeight="false" outlineLevel="0" collapsed="false">
      <c r="B3" s="9" t="s">
        <v>93</v>
      </c>
    </row>
    <row r="5" customFormat="false" ht="15" hidden="false" customHeight="false" outlineLevel="0" collapsed="false">
      <c r="B5" s="17" t="s">
        <v>94</v>
      </c>
      <c r="C5" s="18" t="s">
        <v>95</v>
      </c>
      <c r="D5" s="18" t="s">
        <v>96</v>
      </c>
      <c r="E5" s="18" t="s">
        <v>97</v>
      </c>
    </row>
    <row r="6" customFormat="false" ht="15" hidden="false" customHeight="false" outlineLevel="0" collapsed="false">
      <c r="B6" s="31" t="s">
        <v>98</v>
      </c>
      <c r="C6" s="30" t="n">
        <f aca="false">SUMIFS(Suivi!$M$7:$M$206,Suivi!$I$7:$I$206,"À échoir")</f>
        <v>5280</v>
      </c>
      <c r="D6" s="20" t="n">
        <f aca="false">COUNTIFS(Suivi!$I$7:$I$206,"À échoir")</f>
        <v>1</v>
      </c>
      <c r="E6" s="32" t="n">
        <f aca="false">IFERROR(C6/$C$11,0)</f>
        <v>0.242808708865141</v>
      </c>
    </row>
    <row r="7" customFormat="false" ht="15" hidden="false" customHeight="false" outlineLevel="0" collapsed="false">
      <c r="B7" s="33" t="s">
        <v>99</v>
      </c>
      <c r="C7" s="34" t="n">
        <f aca="false">SUMIFS(Suivi!$M$7:$M$206,Suivi!$I$7:$I$206,"En retard",Suivi!$H$7:$H$206,"&gt;=1",Suivi!$H$7:$H$206,"&lt;=30")</f>
        <v>3916.20641780822</v>
      </c>
      <c r="D7" s="22" t="n">
        <f aca="false">COUNTIFS(Suivi!$I$7:$I$206,"En retard",Suivi!$H$7:$H$206,"&gt;=1",Suivi!$H$7:$H$206,"&lt;=30")</f>
        <v>1</v>
      </c>
      <c r="E7" s="35" t="n">
        <f aca="false">IFERROR(C7/$C$11,0)</f>
        <v>0.180092618173749</v>
      </c>
    </row>
    <row r="8" customFormat="false" ht="15" hidden="false" customHeight="false" outlineLevel="0" collapsed="false">
      <c r="B8" s="31" t="s">
        <v>100</v>
      </c>
      <c r="C8" s="30" t="n">
        <f aca="false">SUMIFS(Suivi!$M$7:$M$206,Suivi!$I$7:$I$206,"En retard",Suivi!$H$7:$H$206,"&gt;=31",Suivi!$H$7:$H$206,"&lt;=60")</f>
        <v>12549.3068493151</v>
      </c>
      <c r="D8" s="20" t="n">
        <f aca="false">COUNTIFS(Suivi!$I$7:$I$206,"En retard",Suivi!$H$7:$H$206,"&gt;=31",Suivi!$H$7:$H$206,"&lt;=60")</f>
        <v>1</v>
      </c>
      <c r="E8" s="32" t="n">
        <f aca="false">IFERROR(C8/$C$11,0)</f>
        <v>0.57709867296111</v>
      </c>
    </row>
    <row r="9" customFormat="false" ht="15" hidden="false" customHeight="false" outlineLevel="0" collapsed="false">
      <c r="B9" s="33" t="s">
        <v>101</v>
      </c>
      <c r="C9" s="34" t="n">
        <f aca="false">SUMIFS(Suivi!$M$7:$M$206,Suivi!$I$7:$I$206,"En retard",Suivi!$H$7:$H$206,"&gt;=61",Suivi!$H$7:$H$206,"&lt;=90")</f>
        <v>0</v>
      </c>
      <c r="D9" s="22" t="n">
        <f aca="false">COUNTIFS(Suivi!$I$7:$I$206,"En retard",Suivi!$H$7:$H$206,"&gt;=61",Suivi!$H$7:$H$206,"&lt;=90")</f>
        <v>0</v>
      </c>
      <c r="E9" s="35" t="n">
        <f aca="false">IFERROR(C9/$C$11,0)</f>
        <v>0</v>
      </c>
    </row>
    <row r="10" customFormat="false" ht="15" hidden="false" customHeight="false" outlineLevel="0" collapsed="false">
      <c r="B10" s="31" t="s">
        <v>102</v>
      </c>
      <c r="C10" s="30" t="n">
        <f aca="false">SUMIFS(Suivi!$M$7:$M$206,Suivi!$I$7:$I$206,"En retard",Suivi!$H$7:$H$206,"&gt;90")</f>
        <v>0</v>
      </c>
      <c r="D10" s="20" t="n">
        <f aca="false">COUNTIFS(Suivi!$I$7:$I$206,"En retard",Suivi!$H$7:$H$206,"&gt;90")</f>
        <v>0</v>
      </c>
      <c r="E10" s="32" t="n">
        <f aca="false">IFERROR(C10/$C$11,0)</f>
        <v>0</v>
      </c>
    </row>
    <row r="11" customFormat="false" ht="15" hidden="false" customHeight="false" outlineLevel="0" collapsed="false">
      <c r="B11" s="36" t="s">
        <v>103</v>
      </c>
      <c r="C11" s="24" t="n">
        <f aca="false">SUM(C6:C10)</f>
        <v>21745.5132671233</v>
      </c>
      <c r="D11" s="37" t="n">
        <f aca="false">SUM(D6:D10)</f>
        <v>3</v>
      </c>
      <c r="E11" s="38" t="n">
        <f aca="false">IFERROR(C11/C11,0)</f>
        <v>1</v>
      </c>
    </row>
    <row r="13" customFormat="false" ht="15" hidden="false" customHeight="false" outlineLevel="0" collapsed="false">
      <c r="B13" s="10" t="s">
        <v>104</v>
      </c>
    </row>
    <row r="14" customFormat="false" ht="15" hidden="false" customHeight="false" outlineLevel="0" collapsed="false">
      <c r="B14" s="31" t="s">
        <v>105</v>
      </c>
      <c r="C14" s="30" t="n">
        <f aca="false">SUM(Suivi!$K$7:$K$206)</f>
        <v>144.406417808219</v>
      </c>
    </row>
    <row r="15" customFormat="false" ht="15" hidden="false" customHeight="false" outlineLevel="0" collapsed="false">
      <c r="B15" s="31" t="s">
        <v>106</v>
      </c>
      <c r="C15" s="30" t="n">
        <f aca="false">SUM(Suivi!$L$7:$L$206)</f>
        <v>120</v>
      </c>
    </row>
    <row r="16" customFormat="false" ht="15" hidden="false" customHeight="false" outlineLevel="0" collapsed="false">
      <c r="B16" s="36" t="s">
        <v>107</v>
      </c>
      <c r="C16" s="24" t="n">
        <f aca="false">SUM(C14:C15)</f>
        <v>264.406417808219</v>
      </c>
    </row>
    <row r="18" customFormat="false" ht="15" hidden="false" customHeight="true" outlineLevel="0" collapsed="false">
      <c r="B18" s="39" t="s">
        <v>108</v>
      </c>
      <c r="C18" s="39"/>
      <c r="D18" s="39"/>
      <c r="E18" s="39"/>
      <c r="F18" s="39"/>
    </row>
    <row r="19" customFormat="false" ht="15" hidden="false" customHeight="false" outlineLevel="0" collapsed="false">
      <c r="B19" s="39"/>
      <c r="C19" s="39"/>
      <c r="D19" s="39"/>
      <c r="E19" s="39"/>
      <c r="F19" s="39"/>
    </row>
    <row r="21" customFormat="false" ht="15" hidden="false" customHeight="true" outlineLevel="0" collapsed="false">
      <c r="B21" s="40" t="s">
        <v>109</v>
      </c>
      <c r="C21" s="40"/>
      <c r="D21" s="40"/>
      <c r="E21" s="40"/>
      <c r="F21" s="40"/>
    </row>
    <row r="22" customFormat="false" ht="15" hidden="false" customHeight="false" outlineLevel="0" collapsed="false">
      <c r="B22" s="40"/>
      <c r="C22" s="40"/>
      <c r="D22" s="40"/>
      <c r="E22" s="40"/>
      <c r="F22" s="40"/>
    </row>
    <row r="24" customFormat="false" ht="21.75" hidden="false" customHeight="true" outlineLevel="0" collapsed="false">
      <c r="B24" s="41" t="s">
        <v>110</v>
      </c>
      <c r="C24" s="41"/>
    </row>
  </sheetData>
  <mergeCells count="3">
    <mergeCell ref="B18:F19"/>
    <mergeCell ref="B21:F22"/>
    <mergeCell ref="B24:C24"/>
  </mergeCells>
  <hyperlinks>
    <hyperlink ref="B24" r:id="rId1" display="Demander une démonstration   →"/>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2026-08-20T06:31:05Z</dcterms:created>
  <dc:creator>openpyxl</dc:creator>
  <dc:description/>
  <dc:language>en-US</dc:language>
  <cp:lastModifiedBy/>
  <dcterms:modified xsi:type="dcterms:W3CDTF">2026-08-20T06:31:05Z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